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TATEMENT FOR ISSUE OF SLIP" sheetId="1" r:id="rId1"/>
  </sheets>
  <externalReferences>
    <externalReference r:id="rId4"/>
  </externalReferences>
  <definedNames>
    <definedName name="_xlnm.Print_Area" localSheetId="0">'STATEMENT FOR ISSUE OF SLIP'!$A$1:$R$34</definedName>
  </definedNames>
  <calcPr fullCalcOnLoad="1"/>
</workbook>
</file>

<file path=xl/sharedStrings.xml><?xml version="1.0" encoding="utf-8"?>
<sst xmlns="http://schemas.openxmlformats.org/spreadsheetml/2006/main" count="59" uniqueCount="50">
  <si>
    <t>Rate</t>
  </si>
  <si>
    <t>MR No.</t>
  </si>
  <si>
    <t>Days</t>
  </si>
  <si>
    <t>Gross Amt</t>
  </si>
  <si>
    <t>Total Amt</t>
  </si>
  <si>
    <t>P/Tax</t>
  </si>
  <si>
    <t>LF</t>
  </si>
  <si>
    <t>WC</t>
  </si>
  <si>
    <t>EC</t>
  </si>
  <si>
    <t>Fund</t>
  </si>
  <si>
    <t>Net Amt</t>
  </si>
  <si>
    <t>Khalasi (NP)</t>
  </si>
  <si>
    <t>Maistry (NP)</t>
  </si>
  <si>
    <t>Malhi (NP)</t>
  </si>
  <si>
    <t>Khalasi (CG)</t>
  </si>
  <si>
    <t>Name</t>
  </si>
  <si>
    <t>Desgn.</t>
  </si>
  <si>
    <t>O.T. / Misc.</t>
  </si>
  <si>
    <t>GRAND TOTAL RS.</t>
  </si>
  <si>
    <t>Emp. No.</t>
  </si>
  <si>
    <t>CS</t>
  </si>
  <si>
    <t>VDA diff</t>
  </si>
  <si>
    <t>HARBOUR DIVISION</t>
  </si>
  <si>
    <t>Shri Naran Vishram,</t>
  </si>
  <si>
    <t>Carpenter</t>
  </si>
  <si>
    <t>Plumber</t>
  </si>
  <si>
    <t>Sanitary Health Worker (NP)</t>
  </si>
  <si>
    <t>Shri Shyamkumar Mithuji</t>
  </si>
  <si>
    <t>Shri Mukesh Ishwar</t>
  </si>
  <si>
    <t>Smt Sitabai Shantilal</t>
  </si>
  <si>
    <t>Shri ShankerP. Shodham</t>
  </si>
  <si>
    <t>Maistry (Diploma Holder)</t>
  </si>
  <si>
    <t>Shri Narsinh Balubhai Dhua</t>
  </si>
  <si>
    <t>Shri Laxman K Maheshwari</t>
  </si>
  <si>
    <t>Shri Dhanji Khetsi</t>
  </si>
  <si>
    <t>Sr. No.</t>
  </si>
  <si>
    <t xml:space="preserve">    DEENDAYAL PORT AUTHORITY</t>
  </si>
  <si>
    <t>Shri Chetan Keshavlal Parmar</t>
  </si>
  <si>
    <t>Shri Jeetu Shyam Nariani</t>
  </si>
  <si>
    <t>Shri Bawla Illiyas</t>
  </si>
  <si>
    <t>Shri Khenghar Dadubahi</t>
  </si>
  <si>
    <t>Shri Chandur Vasudev Shyamdasani</t>
  </si>
  <si>
    <t xml:space="preserve">Shri Karsan Ramji, </t>
  </si>
  <si>
    <t>Shri Bhupendra J Hadiya</t>
  </si>
  <si>
    <t>Shri Surendrasingh K Gyani</t>
  </si>
  <si>
    <t>Salary &amp; Wages of Daily Rated workers of Harbour Division for the month of January - 2023</t>
  </si>
  <si>
    <t>SUPERINTENDENT ACCOUNTANT (H)</t>
  </si>
  <si>
    <t>DEENDAYAL PORT AUTHORITY</t>
  </si>
  <si>
    <t>EXECUTIVE ENGINEER (HARBOUR)</t>
  </si>
  <si>
    <t>sd/-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</si>
</sst>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[$-40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u val="single"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6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 vertical="center"/>
    </xf>
    <xf numFmtId="1" fontId="43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y%20Bill%20of%20DR%20workers%20workers%20for%20month%20of%20December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TAX STATE. (2)"/>
      <sheetName val="CODE WISE STATEMENT"/>
      <sheetName val="Maistry (4)"/>
      <sheetName val="Sheet1 (2)"/>
      <sheetName val="P.TAX STATE."/>
      <sheetName val="BANK DETAILS"/>
      <sheetName val="NPS STATEMENT"/>
      <sheetName val="Sheet1"/>
      <sheetName val="NARAYAN-AQUI"/>
      <sheetName val="Non-Resi. MR Aquit"/>
      <sheetName val="Online"/>
      <sheetName val="FS NEW - 2"/>
      <sheetName val="KPT-7 (3)"/>
      <sheetName val="DHUA MR "/>
      <sheetName val="FS NEW - 4"/>
      <sheetName val="Laxman"/>
      <sheetName val="KPT-7"/>
      <sheetName val="Bhupendra "/>
      <sheetName val="FS NEW - 3 (3)"/>
      <sheetName val="KPT-7 (5)"/>
      <sheetName val="CHANDUR-AQUI"/>
      <sheetName val="chetan"/>
      <sheetName val="QUAY WALL MR"/>
      <sheetName val="FS NEW - 3 (2)"/>
      <sheetName val="KPT-7 (4)"/>
      <sheetName val="Slip-DHANJI K"/>
      <sheetName val="Slip-CHETAN"/>
      <sheetName val="Slip-CHANDUR"/>
      <sheetName val="Sheet2"/>
      <sheetName val="Sheet3"/>
      <sheetName val="Slip-BHUPENDRA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lip-LAXMAN"/>
      <sheetName val="Slip-NARSHI"/>
      <sheetName val="Slip-Jeetu"/>
      <sheetName val="Slip-Khengar"/>
      <sheetName val="Slip-Shanker"/>
      <sheetName val="Slip-Sitabai"/>
      <sheetName val="Slip-Mukesh"/>
      <sheetName val="Slip-Shyamkumar"/>
      <sheetName val="Slip-Bawla"/>
      <sheetName val="Slip-KARSAN"/>
      <sheetName val="Slip-Naraya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93" zoomScaleSheetLayoutView="93" zoomScalePageLayoutView="0" workbookViewId="0" topLeftCell="E25">
      <selection activeCell="L32" sqref="L32"/>
    </sheetView>
  </sheetViews>
  <sheetFormatPr defaultColWidth="9.140625" defaultRowHeight="15"/>
  <cols>
    <col min="1" max="1" width="6.8515625" style="1" customWidth="1"/>
    <col min="2" max="2" width="11.7109375" style="1" bestFit="1" customWidth="1"/>
    <col min="3" max="3" width="28.421875" style="1" customWidth="1"/>
    <col min="4" max="4" width="20.140625" style="1" customWidth="1"/>
    <col min="5" max="5" width="10.28125" style="1" bestFit="1" customWidth="1"/>
    <col min="6" max="6" width="9.140625" style="1" customWidth="1"/>
    <col min="7" max="7" width="6.7109375" style="1" bestFit="1" customWidth="1"/>
    <col min="8" max="8" width="11.57421875" style="1" customWidth="1"/>
    <col min="9" max="9" width="8.8515625" style="1" customWidth="1"/>
    <col min="10" max="10" width="8.28125" style="1" hidden="1" customWidth="1"/>
    <col min="11" max="11" width="8.57421875" style="1" customWidth="1"/>
    <col min="12" max="12" width="12.28125" style="1" bestFit="1" customWidth="1"/>
    <col min="13" max="13" width="8.7109375" style="1" bestFit="1" customWidth="1"/>
    <col min="14" max="14" width="8.421875" style="1" customWidth="1"/>
    <col min="15" max="15" width="8.140625" style="1" customWidth="1"/>
    <col min="16" max="16" width="8.8515625" style="1" bestFit="1" customWidth="1"/>
    <col min="17" max="17" width="12.00390625" style="1" customWidth="1"/>
    <col min="18" max="18" width="10.7109375" style="1" bestFit="1" customWidth="1"/>
    <col min="19" max="16384" width="9.140625" style="1" customWidth="1"/>
  </cols>
  <sheetData>
    <row r="1" spans="1:18" ht="2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0.25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30">
      <c r="A3" s="11" t="s">
        <v>35</v>
      </c>
      <c r="B3" s="11" t="s">
        <v>19</v>
      </c>
      <c r="C3" s="12" t="s">
        <v>15</v>
      </c>
      <c r="D3" s="12" t="s">
        <v>16</v>
      </c>
      <c r="E3" s="12" t="s">
        <v>0</v>
      </c>
      <c r="F3" s="12" t="s">
        <v>1</v>
      </c>
      <c r="G3" s="12" t="s">
        <v>2</v>
      </c>
      <c r="H3" s="12" t="s">
        <v>3</v>
      </c>
      <c r="I3" s="12" t="s">
        <v>20</v>
      </c>
      <c r="J3" s="12" t="s">
        <v>21</v>
      </c>
      <c r="K3" s="12" t="s">
        <v>17</v>
      </c>
      <c r="L3" s="12" t="s">
        <v>4</v>
      </c>
      <c r="M3" s="12" t="s">
        <v>5</v>
      </c>
      <c r="N3" s="12" t="s">
        <v>6</v>
      </c>
      <c r="O3" s="12" t="s">
        <v>7</v>
      </c>
      <c r="P3" s="12" t="s">
        <v>8</v>
      </c>
      <c r="Q3" s="12" t="s">
        <v>9</v>
      </c>
      <c r="R3" s="12" t="s">
        <v>10</v>
      </c>
    </row>
    <row r="4" spans="1:18" ht="15.75">
      <c r="A4" s="3">
        <v>1</v>
      </c>
      <c r="B4" s="3">
        <v>170009</v>
      </c>
      <c r="C4" s="8" t="s">
        <v>23</v>
      </c>
      <c r="D4" s="4" t="s">
        <v>24</v>
      </c>
      <c r="E4" s="13">
        <v>1335.8</v>
      </c>
      <c r="F4" s="23">
        <v>97</v>
      </c>
      <c r="G4" s="3">
        <v>31</v>
      </c>
      <c r="H4" s="4">
        <f>ROUND(E4*G4,0)</f>
        <v>41410</v>
      </c>
      <c r="I4" s="4">
        <v>3750</v>
      </c>
      <c r="J4" s="4"/>
      <c r="K4" s="4"/>
      <c r="L4" s="4">
        <f>H4+I4+J4+K4</f>
        <v>45160</v>
      </c>
      <c r="M4" s="4">
        <v>200</v>
      </c>
      <c r="N4" s="4"/>
      <c r="O4" s="4"/>
      <c r="P4" s="4"/>
      <c r="Q4" s="4">
        <v>3594</v>
      </c>
      <c r="R4" s="4">
        <f>L4-M4-N4-O4-P4-Q4</f>
        <v>41366</v>
      </c>
    </row>
    <row r="5" spans="1:18" ht="15.75">
      <c r="A5" s="3">
        <v>2</v>
      </c>
      <c r="B5" s="3">
        <v>170012</v>
      </c>
      <c r="C5" s="8" t="s">
        <v>42</v>
      </c>
      <c r="D5" s="4" t="s">
        <v>25</v>
      </c>
      <c r="E5" s="13">
        <v>1335.8</v>
      </c>
      <c r="F5" s="23">
        <v>97</v>
      </c>
      <c r="G5" s="3">
        <v>31</v>
      </c>
      <c r="H5" s="4">
        <f>ROUND(E5*G5,0)</f>
        <v>41410</v>
      </c>
      <c r="I5" s="4">
        <v>3750</v>
      </c>
      <c r="J5" s="4"/>
      <c r="K5" s="4"/>
      <c r="L5" s="4">
        <f>H5+I5+J5+K5</f>
        <v>45160</v>
      </c>
      <c r="M5" s="4">
        <v>200</v>
      </c>
      <c r="N5" s="4"/>
      <c r="O5" s="4"/>
      <c r="P5" s="4"/>
      <c r="Q5" s="4">
        <v>3594</v>
      </c>
      <c r="R5" s="4">
        <f>L5-M5-N5-O5-P5-Q5</f>
        <v>41366</v>
      </c>
    </row>
    <row r="6" spans="1:18" ht="15">
      <c r="A6" s="3"/>
      <c r="B6" s="3"/>
      <c r="C6" s="8"/>
      <c r="D6" s="4"/>
      <c r="E6" s="13"/>
      <c r="F6" s="3"/>
      <c r="G6" s="3"/>
      <c r="H6" s="2">
        <f>SUM(H4:H5)</f>
        <v>82820</v>
      </c>
      <c r="I6" s="2">
        <f>SUM(I4:I5)</f>
        <v>7500</v>
      </c>
      <c r="J6" s="4"/>
      <c r="K6" s="4"/>
      <c r="L6" s="2">
        <f>SUM(L4:L5)</f>
        <v>90320</v>
      </c>
      <c r="M6" s="2">
        <f>SUM(M4:M5)</f>
        <v>400</v>
      </c>
      <c r="N6" s="2">
        <f>N4+N5</f>
        <v>0</v>
      </c>
      <c r="O6" s="2">
        <f>O4+O5</f>
        <v>0</v>
      </c>
      <c r="P6" s="2">
        <f>P4+P5</f>
        <v>0</v>
      </c>
      <c r="Q6" s="2">
        <f>SUM(Q4:Q5)</f>
        <v>7188</v>
      </c>
      <c r="R6" s="2">
        <f>SUM(R4:R5)</f>
        <v>82732</v>
      </c>
    </row>
    <row r="7" spans="1:18" ht="15">
      <c r="A7" s="3">
        <v>3</v>
      </c>
      <c r="B7" s="3">
        <v>170005</v>
      </c>
      <c r="C7" s="8" t="s">
        <v>39</v>
      </c>
      <c r="D7" s="4" t="s">
        <v>11</v>
      </c>
      <c r="E7" s="13">
        <v>1116.5</v>
      </c>
      <c r="F7" s="3">
        <v>98</v>
      </c>
      <c r="G7" s="3">
        <v>31</v>
      </c>
      <c r="H7" s="4">
        <f aca="true" t="shared" si="0" ref="H7:H14">ROUND(E7*G7,0)</f>
        <v>34612</v>
      </c>
      <c r="I7" s="4">
        <v>3750</v>
      </c>
      <c r="J7" s="4"/>
      <c r="K7" s="4"/>
      <c r="L7" s="4">
        <f aca="true" t="shared" si="1" ref="L7:L14">H7+I7+J7+K7</f>
        <v>38362</v>
      </c>
      <c r="M7" s="4">
        <v>200</v>
      </c>
      <c r="N7" s="4">
        <v>0</v>
      </c>
      <c r="O7" s="4">
        <v>0</v>
      </c>
      <c r="P7" s="24">
        <v>0</v>
      </c>
      <c r="Q7" s="24">
        <v>2980</v>
      </c>
      <c r="R7" s="4">
        <f aca="true" t="shared" si="2" ref="R7:R14">L7-M7-N7-O7-P7-Q7</f>
        <v>35182</v>
      </c>
    </row>
    <row r="8" spans="1:18" ht="30">
      <c r="A8" s="3">
        <v>4</v>
      </c>
      <c r="B8" s="3">
        <v>170014</v>
      </c>
      <c r="C8" s="7" t="s">
        <v>27</v>
      </c>
      <c r="D8" s="8" t="s">
        <v>26</v>
      </c>
      <c r="E8" s="13">
        <v>1011.9995</v>
      </c>
      <c r="F8" s="3">
        <v>98</v>
      </c>
      <c r="G8" s="3">
        <v>31</v>
      </c>
      <c r="H8" s="4">
        <f t="shared" si="0"/>
        <v>31372</v>
      </c>
      <c r="I8" s="4">
        <v>3750</v>
      </c>
      <c r="J8" s="4"/>
      <c r="K8" s="4"/>
      <c r="L8" s="4">
        <f t="shared" si="1"/>
        <v>35122</v>
      </c>
      <c r="M8" s="4">
        <v>200</v>
      </c>
      <c r="N8" s="4">
        <v>422</v>
      </c>
      <c r="O8" s="4">
        <v>18</v>
      </c>
      <c r="P8" s="24">
        <v>18</v>
      </c>
      <c r="Q8" s="24">
        <v>2980</v>
      </c>
      <c r="R8" s="4">
        <f t="shared" si="2"/>
        <v>31484</v>
      </c>
    </row>
    <row r="9" spans="1:18" ht="15">
      <c r="A9" s="3">
        <v>5</v>
      </c>
      <c r="B9" s="3">
        <v>170007</v>
      </c>
      <c r="C9" s="7" t="s">
        <v>28</v>
      </c>
      <c r="D9" s="4" t="s">
        <v>11</v>
      </c>
      <c r="E9" s="13">
        <v>1116.5</v>
      </c>
      <c r="F9" s="3">
        <v>98</v>
      </c>
      <c r="G9" s="3">
        <v>31</v>
      </c>
      <c r="H9" s="4">
        <f t="shared" si="0"/>
        <v>34612</v>
      </c>
      <c r="I9" s="4">
        <v>3750</v>
      </c>
      <c r="J9" s="4"/>
      <c r="K9" s="4"/>
      <c r="L9" s="4">
        <f t="shared" si="1"/>
        <v>38362</v>
      </c>
      <c r="M9" s="4">
        <v>200</v>
      </c>
      <c r="N9" s="4"/>
      <c r="O9" s="4"/>
      <c r="P9" s="4"/>
      <c r="Q9" s="24">
        <v>2980</v>
      </c>
      <c r="R9" s="4">
        <f t="shared" si="2"/>
        <v>35182</v>
      </c>
    </row>
    <row r="10" spans="1:18" ht="15">
      <c r="A10" s="3">
        <v>6</v>
      </c>
      <c r="B10" s="3">
        <v>170006</v>
      </c>
      <c r="C10" s="8" t="s">
        <v>29</v>
      </c>
      <c r="D10" s="4" t="s">
        <v>12</v>
      </c>
      <c r="E10" s="13">
        <v>1116.5</v>
      </c>
      <c r="F10" s="3">
        <v>98</v>
      </c>
      <c r="G10" s="3">
        <v>31</v>
      </c>
      <c r="H10" s="4">
        <f t="shared" si="0"/>
        <v>34612</v>
      </c>
      <c r="I10" s="4">
        <v>3750</v>
      </c>
      <c r="J10" s="4"/>
      <c r="K10" s="4"/>
      <c r="L10" s="4">
        <f t="shared" si="1"/>
        <v>38362</v>
      </c>
      <c r="M10" s="4">
        <v>200</v>
      </c>
      <c r="N10" s="4"/>
      <c r="O10" s="4"/>
      <c r="P10" s="4"/>
      <c r="Q10" s="24">
        <v>2980</v>
      </c>
      <c r="R10" s="4">
        <f t="shared" si="2"/>
        <v>35182</v>
      </c>
    </row>
    <row r="11" spans="1:18" ht="30">
      <c r="A11" s="3">
        <v>7</v>
      </c>
      <c r="B11" s="3">
        <v>170004</v>
      </c>
      <c r="C11" s="8" t="s">
        <v>30</v>
      </c>
      <c r="D11" s="4" t="s">
        <v>11</v>
      </c>
      <c r="E11" s="13">
        <v>1116.5</v>
      </c>
      <c r="F11" s="3">
        <v>98</v>
      </c>
      <c r="G11" s="3">
        <v>31</v>
      </c>
      <c r="H11" s="4">
        <f t="shared" si="0"/>
        <v>34612</v>
      </c>
      <c r="I11" s="4">
        <v>3750</v>
      </c>
      <c r="J11" s="4"/>
      <c r="K11" s="4"/>
      <c r="L11" s="4">
        <f t="shared" si="1"/>
        <v>38362</v>
      </c>
      <c r="M11" s="4">
        <v>200</v>
      </c>
      <c r="N11" s="4"/>
      <c r="O11" s="4"/>
      <c r="P11" s="4"/>
      <c r="Q11" s="24">
        <v>2980</v>
      </c>
      <c r="R11" s="4">
        <f t="shared" si="2"/>
        <v>35182</v>
      </c>
    </row>
    <row r="12" spans="1:18" ht="30">
      <c r="A12" s="3">
        <v>8</v>
      </c>
      <c r="B12" s="3">
        <v>170018</v>
      </c>
      <c r="C12" s="8" t="s">
        <v>44</v>
      </c>
      <c r="D12" s="4" t="s">
        <v>11</v>
      </c>
      <c r="E12" s="13">
        <v>1116.5</v>
      </c>
      <c r="F12" s="3">
        <v>98</v>
      </c>
      <c r="G12" s="3">
        <v>31</v>
      </c>
      <c r="H12" s="4">
        <f t="shared" si="0"/>
        <v>34612</v>
      </c>
      <c r="I12" s="4">
        <v>3750</v>
      </c>
      <c r="J12" s="4"/>
      <c r="K12" s="4"/>
      <c r="L12" s="4">
        <f t="shared" si="1"/>
        <v>38362</v>
      </c>
      <c r="M12" s="4">
        <v>200</v>
      </c>
      <c r="N12" s="4"/>
      <c r="O12" s="4"/>
      <c r="P12" s="4"/>
      <c r="Q12" s="24">
        <v>2980</v>
      </c>
      <c r="R12" s="4">
        <f t="shared" si="2"/>
        <v>35182</v>
      </c>
    </row>
    <row r="13" spans="1:18" ht="30">
      <c r="A13" s="3">
        <v>9</v>
      </c>
      <c r="B13" s="3">
        <v>170008</v>
      </c>
      <c r="C13" s="8" t="s">
        <v>40</v>
      </c>
      <c r="D13" s="4" t="s">
        <v>13</v>
      </c>
      <c r="E13" s="13">
        <v>1116.5</v>
      </c>
      <c r="F13" s="3">
        <v>98</v>
      </c>
      <c r="G13" s="3">
        <v>31</v>
      </c>
      <c r="H13" s="4">
        <f t="shared" si="0"/>
        <v>34612</v>
      </c>
      <c r="I13" s="4">
        <v>3750</v>
      </c>
      <c r="J13" s="4"/>
      <c r="K13" s="4"/>
      <c r="L13" s="4">
        <f t="shared" si="1"/>
        <v>38362</v>
      </c>
      <c r="M13" s="4">
        <v>200</v>
      </c>
      <c r="N13" s="4"/>
      <c r="O13" s="4"/>
      <c r="P13" s="4"/>
      <c r="Q13" s="24">
        <v>2980</v>
      </c>
      <c r="R13" s="4">
        <f t="shared" si="2"/>
        <v>35182</v>
      </c>
    </row>
    <row r="14" spans="1:18" ht="30">
      <c r="A14" s="3">
        <v>10</v>
      </c>
      <c r="B14" s="3">
        <v>170003</v>
      </c>
      <c r="C14" s="8" t="s">
        <v>38</v>
      </c>
      <c r="D14" s="4" t="s">
        <v>14</v>
      </c>
      <c r="E14" s="13">
        <v>1116.5</v>
      </c>
      <c r="F14" s="3">
        <v>98</v>
      </c>
      <c r="G14" s="3">
        <v>31</v>
      </c>
      <c r="H14" s="4">
        <f t="shared" si="0"/>
        <v>34612</v>
      </c>
      <c r="I14" s="4">
        <v>3750</v>
      </c>
      <c r="J14" s="4"/>
      <c r="K14" s="4"/>
      <c r="L14" s="4">
        <f t="shared" si="1"/>
        <v>38362</v>
      </c>
      <c r="M14" s="4">
        <v>200</v>
      </c>
      <c r="N14" s="4"/>
      <c r="O14" s="4"/>
      <c r="P14" s="4"/>
      <c r="Q14" s="24">
        <v>2980</v>
      </c>
      <c r="R14" s="4">
        <f t="shared" si="2"/>
        <v>35182</v>
      </c>
    </row>
    <row r="15" spans="1:18" ht="15">
      <c r="A15" s="3"/>
      <c r="B15" s="3"/>
      <c r="C15" s="8"/>
      <c r="D15" s="4"/>
      <c r="E15" s="13"/>
      <c r="F15" s="3"/>
      <c r="G15" s="3"/>
      <c r="H15" s="2">
        <f>SUM(H7:H14)</f>
        <v>273656</v>
      </c>
      <c r="I15" s="2">
        <f>SUM(I7:I14)</f>
        <v>30000</v>
      </c>
      <c r="J15" s="2"/>
      <c r="K15" s="2"/>
      <c r="L15" s="2">
        <f aca="true" t="shared" si="3" ref="L15:R15">SUM(L7:L14)</f>
        <v>303656</v>
      </c>
      <c r="M15" s="2">
        <f t="shared" si="3"/>
        <v>1600</v>
      </c>
      <c r="N15" s="2">
        <f t="shared" si="3"/>
        <v>422</v>
      </c>
      <c r="O15" s="2">
        <f t="shared" si="3"/>
        <v>18</v>
      </c>
      <c r="P15" s="2">
        <f t="shared" si="3"/>
        <v>18</v>
      </c>
      <c r="Q15" s="2">
        <f t="shared" si="3"/>
        <v>23840</v>
      </c>
      <c r="R15" s="2">
        <f t="shared" si="3"/>
        <v>277758</v>
      </c>
    </row>
    <row r="16" spans="1:18" s="21" customFormat="1" ht="30">
      <c r="A16" s="18">
        <v>11</v>
      </c>
      <c r="B16" s="18">
        <v>170015</v>
      </c>
      <c r="C16" s="7" t="s">
        <v>32</v>
      </c>
      <c r="D16" s="7" t="s">
        <v>31</v>
      </c>
      <c r="E16" s="19">
        <v>1448</v>
      </c>
      <c r="F16" s="3">
        <v>99</v>
      </c>
      <c r="G16" s="3">
        <v>31</v>
      </c>
      <c r="H16" s="20">
        <f>ROUND(E16*G16,0)</f>
        <v>44888</v>
      </c>
      <c r="I16" s="4">
        <v>3750</v>
      </c>
      <c r="J16" s="20"/>
      <c r="K16" s="20"/>
      <c r="L16" s="20">
        <f>H16+I16+J16+K16</f>
        <v>48638</v>
      </c>
      <c r="M16" s="20">
        <v>200</v>
      </c>
      <c r="N16" s="20"/>
      <c r="O16" s="20"/>
      <c r="P16" s="20"/>
      <c r="Q16" s="20">
        <v>500</v>
      </c>
      <c r="R16" s="20">
        <f>L16-M16-N16-O16-P16-Q16</f>
        <v>47938</v>
      </c>
    </row>
    <row r="17" spans="1:18" ht="15">
      <c r="A17" s="3"/>
      <c r="B17" s="3"/>
      <c r="C17" s="8"/>
      <c r="D17" s="8"/>
      <c r="E17" s="13"/>
      <c r="F17" s="3"/>
      <c r="G17" s="22">
        <f>SUM(G16:G16)</f>
        <v>31</v>
      </c>
      <c r="H17" s="2">
        <f>SUM(H16:H16)</f>
        <v>44888</v>
      </c>
      <c r="I17" s="2">
        <f>SUM(I16:I16)</f>
        <v>3750</v>
      </c>
      <c r="J17" s="4"/>
      <c r="K17" s="4"/>
      <c r="L17" s="2">
        <f>SUM(L16:L16)</f>
        <v>48638</v>
      </c>
      <c r="M17" s="2">
        <f>SUM(M16:M16)</f>
        <v>200</v>
      </c>
      <c r="N17" s="2">
        <f>SUM(N16)</f>
        <v>0</v>
      </c>
      <c r="O17" s="2">
        <f>SUM(O16)</f>
        <v>0</v>
      </c>
      <c r="P17" s="2">
        <f>SUM(P16)</f>
        <v>0</v>
      </c>
      <c r="Q17" s="2">
        <f>SUM(Q16:Q16)</f>
        <v>500</v>
      </c>
      <c r="R17" s="2">
        <f>SUM(R16:R16)</f>
        <v>47938</v>
      </c>
    </row>
    <row r="18" spans="1:18" s="21" customFormat="1" ht="30">
      <c r="A18" s="18">
        <v>12</v>
      </c>
      <c r="B18" s="18">
        <v>170002</v>
      </c>
      <c r="C18" s="7" t="s">
        <v>33</v>
      </c>
      <c r="D18" s="7" t="s">
        <v>31</v>
      </c>
      <c r="E18" s="19">
        <v>1448</v>
      </c>
      <c r="F18" s="18">
        <v>100</v>
      </c>
      <c r="G18" s="3">
        <v>31</v>
      </c>
      <c r="H18" s="20">
        <f>ROUND(E18*G18,0)</f>
        <v>44888</v>
      </c>
      <c r="I18" s="4">
        <v>3750</v>
      </c>
      <c r="J18" s="20"/>
      <c r="K18" s="20"/>
      <c r="L18" s="20">
        <f>H18+I18+J18+K18</f>
        <v>48638</v>
      </c>
      <c r="M18" s="20">
        <v>200</v>
      </c>
      <c r="N18" s="20"/>
      <c r="O18" s="20"/>
      <c r="P18" s="20"/>
      <c r="Q18" s="25">
        <v>3907</v>
      </c>
      <c r="R18" s="20">
        <f>L18-M18-N18-O18-P18-Q18</f>
        <v>44531</v>
      </c>
    </row>
    <row r="19" spans="1:18" ht="15">
      <c r="A19" s="3"/>
      <c r="B19" s="3"/>
      <c r="C19" s="8"/>
      <c r="D19" s="8"/>
      <c r="E19" s="13"/>
      <c r="F19" s="3"/>
      <c r="G19" s="22">
        <f>SUM(G18:G18)</f>
        <v>31</v>
      </c>
      <c r="H19" s="2">
        <f>SUM(H18:H18)</f>
        <v>44888</v>
      </c>
      <c r="I19" s="2">
        <f>SUM(I18:I18)</f>
        <v>3750</v>
      </c>
      <c r="J19" s="4"/>
      <c r="K19" s="4"/>
      <c r="L19" s="2">
        <f>SUM(L18:L18)</f>
        <v>48638</v>
      </c>
      <c r="M19" s="2">
        <f>SUM(M18:M18)</f>
        <v>200</v>
      </c>
      <c r="N19" s="2">
        <f>SUM(N18)</f>
        <v>0</v>
      </c>
      <c r="O19" s="2">
        <f>SUM(O18)</f>
        <v>0</v>
      </c>
      <c r="P19" s="2">
        <f>SUM(P18)</f>
        <v>0</v>
      </c>
      <c r="Q19" s="2">
        <f>SUM(Q18:Q18)</f>
        <v>3907</v>
      </c>
      <c r="R19" s="2">
        <f>SUM(R18:R18)</f>
        <v>44531</v>
      </c>
    </row>
    <row r="20" spans="1:18" s="21" customFormat="1" ht="30">
      <c r="A20" s="18">
        <v>13</v>
      </c>
      <c r="B20" s="18">
        <v>170016</v>
      </c>
      <c r="C20" s="7" t="s">
        <v>43</v>
      </c>
      <c r="D20" s="7" t="s">
        <v>31</v>
      </c>
      <c r="E20" s="19">
        <v>1448</v>
      </c>
      <c r="F20" s="18">
        <v>101</v>
      </c>
      <c r="G20" s="3">
        <v>31</v>
      </c>
      <c r="H20" s="20">
        <f>ROUND(E20*G20,0)</f>
        <v>44888</v>
      </c>
      <c r="I20" s="4">
        <v>3750</v>
      </c>
      <c r="J20" s="20"/>
      <c r="K20" s="20"/>
      <c r="L20" s="20">
        <f>H20+I20+J20+K20</f>
        <v>48638</v>
      </c>
      <c r="M20" s="20">
        <v>200</v>
      </c>
      <c r="N20" s="20"/>
      <c r="O20" s="20"/>
      <c r="P20" s="20"/>
      <c r="Q20" s="20">
        <v>500</v>
      </c>
      <c r="R20" s="20">
        <f>L20-M20-N20-O20-P20-Q20</f>
        <v>47938</v>
      </c>
    </row>
    <row r="21" spans="1:18" ht="15">
      <c r="A21" s="3"/>
      <c r="B21" s="3"/>
      <c r="C21" s="8"/>
      <c r="D21" s="8"/>
      <c r="E21" s="13"/>
      <c r="F21" s="3"/>
      <c r="G21" s="22">
        <f>SUM(G20:G20)</f>
        <v>31</v>
      </c>
      <c r="H21" s="2">
        <f>SUM(H20:H20)</f>
        <v>44888</v>
      </c>
      <c r="I21" s="2">
        <f>SUM(I20:I20)</f>
        <v>3750</v>
      </c>
      <c r="J21" s="4"/>
      <c r="K21" s="4"/>
      <c r="L21" s="2">
        <f>SUM(L20:L20)</f>
        <v>48638</v>
      </c>
      <c r="M21" s="2">
        <f>SUM(M20:M20)</f>
        <v>200</v>
      </c>
      <c r="N21" s="2">
        <f>SUM(N20)</f>
        <v>0</v>
      </c>
      <c r="O21" s="2">
        <f>SUM(O20)</f>
        <v>0</v>
      </c>
      <c r="P21" s="2">
        <f>SUM(P20)</f>
        <v>0</v>
      </c>
      <c r="Q21" s="2">
        <f>SUM(Q20:Q20)</f>
        <v>500</v>
      </c>
      <c r="R21" s="2">
        <f>SUM(R20:R20)</f>
        <v>47938</v>
      </c>
    </row>
    <row r="22" spans="1:18" ht="30">
      <c r="A22" s="3">
        <v>14</v>
      </c>
      <c r="B22" s="3">
        <v>170011</v>
      </c>
      <c r="C22" s="8" t="s">
        <v>41</v>
      </c>
      <c r="D22" s="8" t="s">
        <v>31</v>
      </c>
      <c r="E22" s="19">
        <v>1448</v>
      </c>
      <c r="F22" s="18">
        <v>102</v>
      </c>
      <c r="G22" s="3">
        <v>31</v>
      </c>
      <c r="H22" s="4">
        <f>ROUND(E22*G22,0)</f>
        <v>44888</v>
      </c>
      <c r="I22" s="4">
        <v>3750</v>
      </c>
      <c r="J22" s="4"/>
      <c r="K22" s="4"/>
      <c r="L22" s="4">
        <f>H22+I22+J22+K22</f>
        <v>48638</v>
      </c>
      <c r="M22" s="4">
        <v>200</v>
      </c>
      <c r="N22" s="4"/>
      <c r="O22" s="4"/>
      <c r="P22" s="4"/>
      <c r="Q22" s="24">
        <v>3907</v>
      </c>
      <c r="R22" s="4">
        <f>L22-M22-N22-O22-P22-Q22</f>
        <v>44531</v>
      </c>
    </row>
    <row r="23" spans="1:18" ht="15">
      <c r="A23" s="3"/>
      <c r="B23" s="3"/>
      <c r="C23" s="8"/>
      <c r="D23" s="8"/>
      <c r="E23" s="13"/>
      <c r="F23" s="3"/>
      <c r="G23" s="22">
        <f>SUM(G22:G22)</f>
        <v>31</v>
      </c>
      <c r="H23" s="2">
        <f>SUM(H22:H22)</f>
        <v>44888</v>
      </c>
      <c r="I23" s="2">
        <f>SUM(I22:I22)</f>
        <v>3750</v>
      </c>
      <c r="J23" s="4"/>
      <c r="K23" s="4"/>
      <c r="L23" s="2">
        <f>SUM(L22:L22)</f>
        <v>48638</v>
      </c>
      <c r="M23" s="2">
        <f>SUM(M22:M22)</f>
        <v>200</v>
      </c>
      <c r="N23" s="2">
        <f>SUM(N22)</f>
        <v>0</v>
      </c>
      <c r="O23" s="2">
        <f>SUM(O22)</f>
        <v>0</v>
      </c>
      <c r="P23" s="2">
        <f>SUM(P22)</f>
        <v>0</v>
      </c>
      <c r="Q23" s="2">
        <f>SUM(Q22:Q22)</f>
        <v>3907</v>
      </c>
      <c r="R23" s="2">
        <f>SUM(R22:R22)</f>
        <v>44531</v>
      </c>
    </row>
    <row r="24" spans="1:18" ht="30">
      <c r="A24" s="3">
        <v>15</v>
      </c>
      <c r="B24" s="3">
        <v>170010</v>
      </c>
      <c r="C24" s="8" t="s">
        <v>37</v>
      </c>
      <c r="D24" s="8" t="s">
        <v>31</v>
      </c>
      <c r="E24" s="19">
        <v>1448</v>
      </c>
      <c r="F24" s="3">
        <v>103</v>
      </c>
      <c r="G24" s="3">
        <v>31</v>
      </c>
      <c r="H24" s="4">
        <f>ROUND(E24*G24,0)</f>
        <v>44888</v>
      </c>
      <c r="I24" s="4">
        <v>3750</v>
      </c>
      <c r="J24" s="4"/>
      <c r="K24" s="4"/>
      <c r="L24" s="4">
        <f>H24+I24+J24+K24</f>
        <v>48638</v>
      </c>
      <c r="M24" s="4">
        <v>200</v>
      </c>
      <c r="N24" s="4"/>
      <c r="O24" s="4"/>
      <c r="P24" s="4"/>
      <c r="Q24" s="4">
        <v>500</v>
      </c>
      <c r="R24" s="4">
        <f>L24-M24-N24-O24-P24-Q24</f>
        <v>47938</v>
      </c>
    </row>
    <row r="25" spans="1:18" ht="15">
      <c r="A25" s="3"/>
      <c r="B25" s="3"/>
      <c r="C25" s="8"/>
      <c r="D25" s="8"/>
      <c r="E25" s="13"/>
      <c r="F25" s="3"/>
      <c r="G25" s="22">
        <f>SUM(G24:G24)</f>
        <v>31</v>
      </c>
      <c r="H25" s="2">
        <f>SUM(H24:H24)</f>
        <v>44888</v>
      </c>
      <c r="I25" s="2">
        <f>SUM(I24:I24)</f>
        <v>3750</v>
      </c>
      <c r="J25" s="4"/>
      <c r="K25" s="4"/>
      <c r="L25" s="2">
        <f>SUM(L24:L24)</f>
        <v>48638</v>
      </c>
      <c r="M25" s="2">
        <f>SUM(M24:M24)</f>
        <v>200</v>
      </c>
      <c r="N25" s="2">
        <f>SUM(N24)</f>
        <v>0</v>
      </c>
      <c r="O25" s="2">
        <f>SUM(O24)</f>
        <v>0</v>
      </c>
      <c r="P25" s="2">
        <f>SUM(P24)</f>
        <v>0</v>
      </c>
      <c r="Q25" s="2">
        <f>SUM(Q24:Q24)</f>
        <v>500</v>
      </c>
      <c r="R25" s="2">
        <f>SUM(R24:R24)</f>
        <v>47938</v>
      </c>
    </row>
    <row r="26" spans="1:18" ht="15">
      <c r="A26" s="3">
        <v>16</v>
      </c>
      <c r="B26" s="3">
        <v>170013</v>
      </c>
      <c r="C26" s="8" t="s">
        <v>34</v>
      </c>
      <c r="D26" s="4" t="s">
        <v>14</v>
      </c>
      <c r="E26" s="13">
        <v>1116.5</v>
      </c>
      <c r="F26" s="3">
        <v>104</v>
      </c>
      <c r="G26" s="3">
        <v>31</v>
      </c>
      <c r="H26" s="4">
        <f>ROUND(E26*G26,0)</f>
        <v>34612</v>
      </c>
      <c r="I26" s="4">
        <v>3750</v>
      </c>
      <c r="J26" s="4"/>
      <c r="K26" s="4"/>
      <c r="L26" s="4">
        <f>H26+I26+J26+K26</f>
        <v>38362</v>
      </c>
      <c r="M26" s="4">
        <v>200</v>
      </c>
      <c r="N26" s="4"/>
      <c r="O26" s="4"/>
      <c r="P26" s="4"/>
      <c r="Q26" s="4">
        <v>0</v>
      </c>
      <c r="R26" s="4">
        <f>L26-M26-N26-O26-P26-Q26</f>
        <v>38162</v>
      </c>
    </row>
    <row r="27" spans="1:18" ht="15.75">
      <c r="A27" s="3"/>
      <c r="B27" s="3"/>
      <c r="C27" s="4"/>
      <c r="D27" s="4"/>
      <c r="E27" s="5"/>
      <c r="F27" s="6"/>
      <c r="G27" s="22">
        <f>SUM(G26:G26)</f>
        <v>31</v>
      </c>
      <c r="H27" s="2">
        <f>SUM(H26:H26)</f>
        <v>34612</v>
      </c>
      <c r="I27" s="2">
        <f>SUM(I26:I26)</f>
        <v>3750</v>
      </c>
      <c r="J27" s="4"/>
      <c r="K27" s="4"/>
      <c r="L27" s="2">
        <f>SUM(L26:L26)</f>
        <v>38362</v>
      </c>
      <c r="M27" s="2">
        <f>SUM(M26:M26)</f>
        <v>200</v>
      </c>
      <c r="N27" s="2">
        <f>SUM(N26)</f>
        <v>0</v>
      </c>
      <c r="O27" s="2">
        <f>SUM(O26)</f>
        <v>0</v>
      </c>
      <c r="P27" s="2">
        <f>SUM(P26)</f>
        <v>0</v>
      </c>
      <c r="Q27" s="2">
        <f>SUM(Q26:Q26)</f>
        <v>0</v>
      </c>
      <c r="R27" s="2">
        <f>SUM(R26:R26)</f>
        <v>38162</v>
      </c>
    </row>
    <row r="28" spans="1:18" ht="15.75">
      <c r="A28" s="14"/>
      <c r="B28" s="14"/>
      <c r="C28" s="15"/>
      <c r="D28" s="15"/>
      <c r="E28" s="16"/>
      <c r="F28" s="17"/>
      <c r="G28" s="15"/>
      <c r="H28" s="2"/>
      <c r="I28" s="2"/>
      <c r="J28" s="4"/>
      <c r="K28" s="4"/>
      <c r="L28" s="2"/>
      <c r="M28" s="2"/>
      <c r="N28" s="2"/>
      <c r="O28" s="2"/>
      <c r="P28" s="2"/>
      <c r="Q28" s="4"/>
      <c r="R28" s="4"/>
    </row>
    <row r="29" spans="5:18" ht="15.75" customHeight="1">
      <c r="E29" s="29" t="s">
        <v>18</v>
      </c>
      <c r="F29" s="29"/>
      <c r="G29" s="30"/>
      <c r="H29" s="9">
        <f aca="true" t="shared" si="4" ref="H29:R29">H6+H15+H17+H19+H21+H23+H25+H27</f>
        <v>615528</v>
      </c>
      <c r="I29" s="9">
        <f t="shared" si="4"/>
        <v>60000</v>
      </c>
      <c r="J29" s="9">
        <f t="shared" si="4"/>
        <v>0</v>
      </c>
      <c r="K29" s="9">
        <f t="shared" si="4"/>
        <v>0</v>
      </c>
      <c r="L29" s="9">
        <f t="shared" si="4"/>
        <v>675528</v>
      </c>
      <c r="M29" s="9">
        <f t="shared" si="4"/>
        <v>3200</v>
      </c>
      <c r="N29" s="9">
        <f t="shared" si="4"/>
        <v>422</v>
      </c>
      <c r="O29" s="9">
        <f t="shared" si="4"/>
        <v>18</v>
      </c>
      <c r="P29" s="9">
        <f t="shared" si="4"/>
        <v>18</v>
      </c>
      <c r="Q29" s="9">
        <f t="shared" si="4"/>
        <v>40342</v>
      </c>
      <c r="R29" s="9">
        <f t="shared" si="4"/>
        <v>631528</v>
      </c>
    </row>
    <row r="32" spans="7:16" ht="15">
      <c r="G32" s="26" t="s">
        <v>49</v>
      </c>
      <c r="P32" s="26" t="s">
        <v>49</v>
      </c>
    </row>
    <row r="33" spans="5:18" ht="15.75">
      <c r="E33" s="10" t="s">
        <v>46</v>
      </c>
      <c r="N33" s="31" t="s">
        <v>48</v>
      </c>
      <c r="O33" s="31"/>
      <c r="P33" s="31"/>
      <c r="Q33" s="31"/>
      <c r="R33" s="31"/>
    </row>
    <row r="34" spans="5:18" ht="15.75">
      <c r="E34" s="10" t="s">
        <v>36</v>
      </c>
      <c r="N34" s="31" t="s">
        <v>47</v>
      </c>
      <c r="O34" s="31"/>
      <c r="P34" s="31"/>
      <c r="Q34" s="31"/>
      <c r="R34" s="31"/>
    </row>
  </sheetData>
  <sheetProtection/>
  <mergeCells count="5">
    <mergeCell ref="A1:R1"/>
    <mergeCell ref="A2:R2"/>
    <mergeCell ref="E29:G29"/>
    <mergeCell ref="N33:R33"/>
    <mergeCell ref="N34:R34"/>
  </mergeCells>
  <printOptions horizontalCentered="1"/>
  <pageMargins left="0.5118110236220472" right="0.11811023622047245" top="0.35433070866141736" bottom="0.15748031496062992" header="0.31496062992125984" footer="0.31496062992125984"/>
  <pageSetup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MARRY</dc:creator>
  <cp:keywords/>
  <dc:description/>
  <cp:lastModifiedBy>JEETU</cp:lastModifiedBy>
  <cp:lastPrinted>2023-02-09T08:39:19Z</cp:lastPrinted>
  <dcterms:created xsi:type="dcterms:W3CDTF">2020-09-05T05:51:00Z</dcterms:created>
  <dcterms:modified xsi:type="dcterms:W3CDTF">2023-02-09T08:40:43Z</dcterms:modified>
  <cp:category/>
  <cp:version/>
  <cp:contentType/>
  <cp:contentStatus/>
</cp:coreProperties>
</file>