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E:\nawani\Widening of Road from junction of Tuna Jetty Road to Take off point of Tuna Tekra raod\"/>
    </mc:Choice>
  </mc:AlternateContent>
  <xr:revisionPtr revIDLastSave="0" documentId="13_ncr:1_{80B19658-7913-4A07-9BED-14ED19692B9B}" xr6:coauthVersionLast="47" xr6:coauthVersionMax="47" xr10:uidLastSave="{00000000-0000-0000-0000-000000000000}"/>
  <bookViews>
    <workbookView xWindow="-120" yWindow="-120" windowWidth="29040" windowHeight="15840" tabRatio="599" xr2:uid="{00000000-000D-0000-FFFF-FFFF00000000}"/>
  </bookViews>
  <sheets>
    <sheet name="EOI" sheetId="24" r:id="rId1"/>
    <sheet name="estimate common corridor" sheetId="22" r:id="rId2"/>
    <sheet name="Schedule B " sheetId="23" r:id="rId3"/>
    <sheet name="Sch-A" sheetId="1" r:id="rId4"/>
    <sheet name="forms" sheetId="5" r:id="rId5"/>
    <sheet name="calc" sheetId="11" r:id="rId6"/>
    <sheet name="estimate new" sheetId="19" r:id="rId7"/>
  </sheets>
  <definedNames>
    <definedName name="_xlnm.Print_Area" localSheetId="1">'estimate common corridor'!$A$1:$K$238</definedName>
  </definedNames>
  <calcPr calcId="181029"/>
  <fileRecoveryPr autoRecover="0"/>
</workbook>
</file>

<file path=xl/calcChain.xml><?xml version="1.0" encoding="utf-8"?>
<calcChain xmlns="http://schemas.openxmlformats.org/spreadsheetml/2006/main">
  <c r="G200" i="22" l="1"/>
  <c r="G141" i="22"/>
  <c r="J230" i="22" l="1"/>
  <c r="G205" i="22" l="1"/>
  <c r="G204" i="22"/>
  <c r="G206" i="22" s="1"/>
  <c r="G198" i="22"/>
  <c r="G199" i="22" s="1"/>
  <c r="J200" i="22" s="1"/>
  <c r="G188" i="22"/>
  <c r="J188" i="22" s="1"/>
  <c r="G187" i="22"/>
  <c r="G175" i="22"/>
  <c r="G174" i="22"/>
  <c r="G173" i="22"/>
  <c r="G176" i="22" s="1"/>
  <c r="G177" i="22" s="1"/>
  <c r="J177" i="22" s="1"/>
  <c r="G159" i="22"/>
  <c r="G158" i="22"/>
  <c r="G157" i="22"/>
  <c r="G156" i="22"/>
  <c r="G155" i="22"/>
  <c r="G144" i="22"/>
  <c r="J144" i="22" s="1"/>
  <c r="G140" i="22"/>
  <c r="J141" i="22" s="1"/>
  <c r="F128" i="22"/>
  <c r="D128" i="22"/>
  <c r="G128" i="22" s="1"/>
  <c r="G129" i="22" s="1"/>
  <c r="J129" i="22" s="1"/>
  <c r="G119" i="22"/>
  <c r="G120" i="22" s="1"/>
  <c r="J120" i="22" s="1"/>
  <c r="G115" i="22"/>
  <c r="J115" i="22" s="1"/>
  <c r="G114" i="22"/>
  <c r="C107" i="22"/>
  <c r="D105" i="22"/>
  <c r="G105" i="22" s="1"/>
  <c r="F104" i="22"/>
  <c r="D104" i="22"/>
  <c r="G97" i="22"/>
  <c r="G98" i="22" s="1"/>
  <c r="J98" i="22" s="1"/>
  <c r="J216" i="22"/>
  <c r="J219" i="22"/>
  <c r="G221" i="22"/>
  <c r="J221" i="22" s="1"/>
  <c r="G222" i="22"/>
  <c r="J222" i="22" s="1"/>
  <c r="G20" i="22"/>
  <c r="I73" i="22"/>
  <c r="J206" i="22" l="1"/>
  <c r="G104" i="22"/>
  <c r="G106" i="22" s="1"/>
  <c r="G107" i="22" s="1"/>
  <c r="G108" i="22" s="1"/>
  <c r="J108" i="22" s="1"/>
  <c r="G160" i="22"/>
  <c r="J160" i="22" s="1"/>
  <c r="J227" i="22"/>
  <c r="G25" i="22"/>
  <c r="G14" i="22"/>
  <c r="G85" i="22"/>
  <c r="J208" i="22" l="1"/>
  <c r="F46" i="11"/>
  <c r="F53" i="11" l="1"/>
  <c r="F48" i="11"/>
  <c r="F33" i="11"/>
  <c r="G87" i="22" l="1"/>
  <c r="J87" i="22" s="1"/>
  <c r="G86" i="22"/>
  <c r="J86" i="22" s="1"/>
  <c r="G83" i="22" l="1"/>
  <c r="G50" i="22" l="1"/>
  <c r="J83" i="22" l="1"/>
  <c r="G78" i="22"/>
  <c r="J78" i="22" s="1"/>
  <c r="G81" i="22"/>
  <c r="J81" i="22" s="1"/>
  <c r="G73" i="22" l="1"/>
  <c r="J73" i="22" s="1"/>
  <c r="G70" i="22" l="1"/>
  <c r="J70" i="22" s="1"/>
  <c r="G24" i="22"/>
  <c r="G26" i="22" s="1"/>
  <c r="G19" i="22"/>
  <c r="G21" i="22" s="1"/>
  <c r="E32" i="22" l="1"/>
  <c r="G32" i="22" s="1"/>
  <c r="G55" i="22"/>
  <c r="D56" i="22" l="1"/>
  <c r="G56" i="22" s="1"/>
  <c r="G57" i="22" s="1"/>
  <c r="J57" i="22" s="1"/>
  <c r="G63" i="22"/>
  <c r="D64" i="22" s="1"/>
  <c r="G64" i="22" s="1"/>
  <c r="J63" i="22" s="1"/>
  <c r="G59" i="22"/>
  <c r="D60" i="22" s="1"/>
  <c r="G60" i="22" s="1"/>
  <c r="G61" i="22" s="1"/>
  <c r="J59" i="22" s="1"/>
  <c r="G48" i="22"/>
  <c r="G44" i="22"/>
  <c r="G37" i="22"/>
  <c r="G67" i="22" l="1"/>
  <c r="J67" i="22" s="1"/>
  <c r="G41" i="22"/>
  <c r="G42" i="22" s="1"/>
  <c r="G13" i="22"/>
  <c r="G15" i="22" s="1"/>
  <c r="G10" i="22"/>
  <c r="G11" i="22" s="1"/>
  <c r="J15" i="22" l="1"/>
  <c r="J21" i="22"/>
  <c r="G49" i="22"/>
  <c r="G51" i="22" s="1"/>
  <c r="F44" i="11"/>
  <c r="F16" i="11"/>
  <c r="F13" i="11"/>
  <c r="F9" i="11"/>
  <c r="J32" i="22"/>
  <c r="G95" i="19"/>
  <c r="J95" i="19" s="1"/>
  <c r="G91" i="19"/>
  <c r="J91" i="19" s="1"/>
  <c r="G41" i="19"/>
  <c r="J41" i="19" s="1"/>
  <c r="G35" i="19"/>
  <c r="J35" i="19" s="1"/>
  <c r="G28" i="19"/>
  <c r="J28" i="19" s="1"/>
  <c r="G18" i="19"/>
  <c r="G15" i="19"/>
  <c r="J15" i="19" s="1"/>
  <c r="G14" i="19"/>
  <c r="J14" i="19" s="1"/>
  <c r="G11" i="19"/>
  <c r="J11" i="19" s="1"/>
  <c r="G80" i="19"/>
  <c r="J80" i="19" s="1"/>
  <c r="G79" i="19"/>
  <c r="J79" i="19" s="1"/>
  <c r="G75" i="19"/>
  <c r="J75" i="19" s="1"/>
  <c r="G74" i="19"/>
  <c r="J74" i="19" s="1"/>
  <c r="G70" i="19"/>
  <c r="J70" i="19" s="1"/>
  <c r="G86" i="19"/>
  <c r="G85" i="19"/>
  <c r="G88" i="19" s="1"/>
  <c r="J88" i="19" s="1"/>
  <c r="G56" i="19"/>
  <c r="J56" i="19" s="1"/>
  <c r="G55" i="19"/>
  <c r="J55" i="19" s="1"/>
  <c r="G54" i="19"/>
  <c r="J54" i="19" s="1"/>
  <c r="G49" i="19"/>
  <c r="J49" i="19" s="1"/>
  <c r="G40" i="19"/>
  <c r="J40" i="19" s="1"/>
  <c r="G39" i="19"/>
  <c r="J39" i="19" s="1"/>
  <c r="G38" i="19"/>
  <c r="J38" i="19" s="1"/>
  <c r="G27" i="19"/>
  <c r="J27" i="19" s="1"/>
  <c r="G21" i="19"/>
  <c r="G10" i="19"/>
  <c r="J10" i="19" s="1"/>
  <c r="G69" i="19"/>
  <c r="J69" i="19" s="1"/>
  <c r="G65" i="19"/>
  <c r="J65" i="19" s="1"/>
  <c r="G63" i="19"/>
  <c r="J63" i="19" s="1"/>
  <c r="G20" i="19"/>
  <c r="G61" i="19"/>
  <c r="J61" i="19" s="1"/>
  <c r="G53" i="19"/>
  <c r="J53" i="19"/>
  <c r="G45" i="19"/>
  <c r="J45" i="19" s="1"/>
  <c r="G37" i="19"/>
  <c r="J37" i="19"/>
  <c r="G31" i="19"/>
  <c r="J31" i="19" s="1"/>
  <c r="G26" i="19"/>
  <c r="J26" i="19" s="1"/>
  <c r="G19" i="19"/>
  <c r="G12" i="19"/>
  <c r="J12" i="19" s="1"/>
  <c r="F11" i="11"/>
  <c r="F50" i="11" l="1"/>
  <c r="F55" i="11"/>
  <c r="F19" i="11"/>
  <c r="F21" i="11" s="1"/>
  <c r="F23" i="11" s="1"/>
  <c r="G22" i="19"/>
  <c r="J22" i="19" s="1"/>
  <c r="J100" i="19" s="1"/>
  <c r="G38" i="22"/>
  <c r="J38" i="22" s="1"/>
  <c r="G46" i="22"/>
  <c r="J46" i="22" s="1"/>
  <c r="J42" i="22" l="1"/>
  <c r="J51" i="22"/>
  <c r="J26" i="22"/>
  <c r="J102" i="19"/>
  <c r="J104" i="19" s="1"/>
  <c r="J109" i="19"/>
  <c r="J105" i="19" l="1"/>
  <c r="J107" i="19"/>
  <c r="J111" i="19" s="1"/>
  <c r="J11" i="22" l="1"/>
  <c r="J85" i="22"/>
  <c r="J89" i="22" s="1"/>
  <c r="J229" i="22" l="1"/>
  <c r="J235" i="22" l="1"/>
  <c r="J234" i="22"/>
  <c r="J231" i="22"/>
  <c r="J232" i="22" s="1"/>
  <c r="J233" i="22" s="1"/>
  <c r="J236" i="22" l="1"/>
</calcChain>
</file>

<file path=xl/sharedStrings.xml><?xml version="1.0" encoding="utf-8"?>
<sst xmlns="http://schemas.openxmlformats.org/spreadsheetml/2006/main" count="931" uniqueCount="483">
  <si>
    <t>MT</t>
  </si>
  <si>
    <t>To be brought by Contractor</t>
  </si>
  <si>
    <t>Estimate No.</t>
  </si>
  <si>
    <t>For __________</t>
  </si>
  <si>
    <t xml:space="preserve">          Department : Engineering</t>
  </si>
  <si>
    <t>Details of work for which technical sanction is accorded.</t>
  </si>
  <si>
    <t>(a)</t>
  </si>
  <si>
    <t>Name of work:</t>
  </si>
  <si>
    <t>(b)</t>
  </si>
  <si>
    <t>Cost Centre:</t>
  </si>
  <si>
    <t>(c)</t>
  </si>
  <si>
    <t xml:space="preserve">Published Accounts Head:  </t>
  </si>
  <si>
    <t>(d)</t>
  </si>
  <si>
    <t>Principal Activity:</t>
  </si>
  <si>
    <t>General ledger classification :</t>
  </si>
  <si>
    <t>Classification</t>
  </si>
  <si>
    <t>Ref. To item No.</t>
  </si>
  <si>
    <t>In abstract of cost</t>
  </si>
  <si>
    <t>(i)</t>
  </si>
  <si>
    <t>Estimate framed by:</t>
  </si>
  <si>
    <t>REPORT</t>
  </si>
  <si>
    <t>As per sheet attatched</t>
  </si>
  <si>
    <t>SPECIFICATION</t>
  </si>
  <si>
    <t>Jr.Engr.</t>
  </si>
  <si>
    <t>TECHNICAL SANCTION</t>
  </si>
  <si>
    <t xml:space="preserve">Technical sanction for the work as detailed above accorded at an Estimated </t>
  </si>
  <si>
    <t>Signature :</t>
  </si>
  <si>
    <t>Designation :</t>
  </si>
  <si>
    <t>BRIEF INFORMATION OF THE PROJECT</t>
  </si>
  <si>
    <t>Short history: Reasons and</t>
  </si>
  <si>
    <t>leading upto the proposal when</t>
  </si>
  <si>
    <t>necessary</t>
  </si>
  <si>
    <t>Administrative approval: or</t>
  </si>
  <si>
    <t>reference to the component part</t>
  </si>
  <si>
    <t>of the sanctioned project estimate</t>
  </si>
  <si>
    <t>if any and a statement showing</t>
  </si>
  <si>
    <t>the progressive total of estimate</t>
  </si>
  <si>
    <t>for sub-component parts</t>
  </si>
  <si>
    <t>sanctioned made for the</t>
  </si>
  <si>
    <t>component part.</t>
  </si>
  <si>
    <t>Rate : the rate on which the</t>
  </si>
  <si>
    <t>estimate has been based.</t>
  </si>
  <si>
    <t xml:space="preserve">Type of contract : If any not </t>
  </si>
  <si>
    <t>whether being carried out</t>
  </si>
  <si>
    <t xml:space="preserve">Through contract </t>
  </si>
  <si>
    <t>departmentally</t>
  </si>
  <si>
    <t>Construction plans: any special</t>
  </si>
  <si>
    <t>method</t>
  </si>
  <si>
    <t>Time of starting and completion.</t>
  </si>
  <si>
    <t>Availability of funds: If</t>
  </si>
  <si>
    <t>provision is not made, whether</t>
  </si>
  <si>
    <t>due to unforseen emergency of</t>
  </si>
  <si>
    <t>under estimating if the</t>
  </si>
  <si>
    <t>expenditure is in capable, how</t>
  </si>
  <si>
    <t>it is proposed to meet it.</t>
  </si>
  <si>
    <t>Financial implication: i.e.</t>
  </si>
  <si>
    <t>anticipated recurring expenditure</t>
  </si>
  <si>
    <t>in the case of new services only.</t>
  </si>
  <si>
    <t>A certificate that the estimate</t>
  </si>
  <si>
    <t>particularly the allocation of</t>
  </si>
  <si>
    <t>expenditure has been checked</t>
  </si>
  <si>
    <t>by the Accountant concerned.</t>
  </si>
  <si>
    <t>CHECK LIST FOR ESTIMATE</t>
  </si>
  <si>
    <t>Name of Division/Department:</t>
  </si>
  <si>
    <t>Whether it is plan/non-plan:</t>
  </si>
  <si>
    <t>Whether nomenclature of work:</t>
  </si>
  <si>
    <t>yes</t>
  </si>
  <si>
    <t>is tallying with the budget</t>
  </si>
  <si>
    <t>estimates</t>
  </si>
  <si>
    <t>Whether the budget centre and:</t>
  </si>
  <si>
    <t>cost centre have been shown in</t>
  </si>
  <si>
    <t>the face sheet</t>
  </si>
  <si>
    <t>Whether published Accounts:</t>
  </si>
  <si>
    <t>head has been shown properly</t>
  </si>
  <si>
    <t>Whether Principal activity has:</t>
  </si>
  <si>
    <t>been shown properly in face</t>
  </si>
  <si>
    <t>sheet</t>
  </si>
  <si>
    <t>Amount provided in the budget:</t>
  </si>
  <si>
    <t>estimates.</t>
  </si>
  <si>
    <t>Whether the reasons for:</t>
  </si>
  <si>
    <t>necessity for processing the</t>
  </si>
  <si>
    <t>estimate have been brought out</t>
  </si>
  <si>
    <t>in the report of the estimate.</t>
  </si>
  <si>
    <t>Whether estimate has been:</t>
  </si>
  <si>
    <t>prepared on the basis of</t>
  </si>
  <si>
    <t>provision made in budget</t>
  </si>
  <si>
    <t>estimate for various</t>
  </si>
  <si>
    <t>sub-heads/type of expenses.</t>
  </si>
  <si>
    <t>In case estimate is for :</t>
  </si>
  <si>
    <t>replacement as to whether the</t>
  </si>
  <si>
    <t>survey report has been</t>
  </si>
  <si>
    <t>sanctioned by the competent</t>
  </si>
  <si>
    <t>authority.</t>
  </si>
  <si>
    <t>Whether approval of the</t>
  </si>
  <si>
    <t>N/A</t>
  </si>
  <si>
    <t>competent authority has been</t>
  </si>
  <si>
    <t>obtained in case of procurement</t>
  </si>
  <si>
    <t>of new/capital item.</t>
  </si>
  <si>
    <t>Whether the estimate has been</t>
  </si>
  <si>
    <t>checked technically by the</t>
  </si>
  <si>
    <t>Design Section.</t>
  </si>
  <si>
    <t>Whether provision of :</t>
  </si>
  <si>
    <t>contingencies is required. If yes,</t>
  </si>
  <si>
    <t>whether the same has been</t>
  </si>
  <si>
    <t>taken in estimate or not.</t>
  </si>
  <si>
    <t>Whether estimate is bases on</t>
  </si>
  <si>
    <t>current S.R. or market rate</t>
  </si>
  <si>
    <t>Whether blue-print of the</t>
  </si>
  <si>
    <t>Yes</t>
  </si>
  <si>
    <t>proposed work has been</t>
  </si>
  <si>
    <t>attached.</t>
  </si>
  <si>
    <t>Whether provision for</t>
  </si>
  <si>
    <t>NO</t>
  </si>
  <si>
    <t>establishment charges is</t>
  </si>
  <si>
    <t>necessary. If so, whether the</t>
  </si>
  <si>
    <t>same has been provided in the</t>
  </si>
  <si>
    <t>estimate and at what % rate.</t>
  </si>
  <si>
    <t>Any other special remarks:</t>
  </si>
  <si>
    <t>Whether Annexure-I has been:</t>
  </si>
  <si>
    <t>attached with the estimate and</t>
  </si>
  <si>
    <t>is in order</t>
  </si>
  <si>
    <t>Submitted for concurrence please.</t>
  </si>
  <si>
    <t>Name of Divison/Deptt.</t>
  </si>
  <si>
    <t>Subject to the remarks against serial No.</t>
  </si>
  <si>
    <t>Estimate may be concured in for Rs.</t>
  </si>
  <si>
    <t xml:space="preserve">Rs.                       Which will require the approval of </t>
  </si>
  <si>
    <t>Dy.F.A.&amp; C.A.O./A.O.(W/A)</t>
  </si>
  <si>
    <t>(A) CHECK LIST FOR ESTIMATES &amp; DTPs</t>
  </si>
  <si>
    <t>(To be placed on top of file duly filled in and signed by concerned officials)</t>
  </si>
  <si>
    <t>Sr.No.</t>
  </si>
  <si>
    <t>Details</t>
  </si>
  <si>
    <t>Whether detailed drawings duly signed by</t>
  </si>
  <si>
    <t>Yes/No</t>
  </si>
  <si>
    <t xml:space="preserve">concerned Executives Engineer, containing all </t>
  </si>
  <si>
    <t xml:space="preserve">the details if measurements considered in </t>
  </si>
  <si>
    <t>estimates are enclosed.</t>
  </si>
  <si>
    <t xml:space="preserve">Whether cross reference of measurements and </t>
  </si>
  <si>
    <t>schedule of Rates considered in the Estimate with</t>
  </si>
  <si>
    <t>reference to SOR items given properly?</t>
  </si>
  <si>
    <t>Whether rate analysis statements for non SOR items</t>
  </si>
  <si>
    <t>have been supplemented with quotations for present</t>
  </si>
  <si>
    <t>market rates etc ?</t>
  </si>
  <si>
    <t>Whether all the items are written in sequence so that</t>
  </si>
  <si>
    <t>missing items, if any, can be checked?</t>
  </si>
  <si>
    <t>Whether Special conditions required, if any relevant</t>
  </si>
  <si>
    <t>to the proposed Estimates &amp; DTPs are attached?</t>
  </si>
  <si>
    <t>Whether Schedule - "A" with quantities considered in</t>
  </si>
  <si>
    <t>DTPs are provided with supporting calculations?</t>
  </si>
  <si>
    <t>Whether DTPs attached is itms rate or percentage</t>
  </si>
  <si>
    <t>rate basis?</t>
  </si>
  <si>
    <t>Whether Abstract of cost by clubbing the quantities from</t>
  </si>
  <si>
    <t>various sections of the Estimate by giving reference of item</t>
  </si>
  <si>
    <t>No &amp; quantitiy for that section is derived properly?</t>
  </si>
  <si>
    <t>In order to avoid delay in checking and forwarding the same</t>
  </si>
  <si>
    <t xml:space="preserve">for Finance concurrence and for approval of competent </t>
  </si>
  <si>
    <t xml:space="preserve">authorities, following attachment duly filled in, checked, </t>
  </si>
  <si>
    <t>and signed by concerned officials are enclosed?</t>
  </si>
  <si>
    <t>Estimate face sheet duly filled in</t>
  </si>
  <si>
    <t>Report covering justification for taking up of the work</t>
  </si>
  <si>
    <t>and main items considered in the Estimate</t>
  </si>
  <si>
    <t>General specifications for items covered in the Estimate</t>
  </si>
  <si>
    <t>Brief information of the Project</t>
  </si>
  <si>
    <t>(e)</t>
  </si>
  <si>
    <t>Printed Check list for Estimate</t>
  </si>
  <si>
    <t>(f)</t>
  </si>
  <si>
    <t>Printed Check list for DTPs</t>
  </si>
  <si>
    <t>(g)</t>
  </si>
  <si>
    <t>Printed copy of NIT duly filled in with estimate cost, value</t>
  </si>
  <si>
    <t>5</t>
  </si>
  <si>
    <t>THEORETICAL CALCULATION OF CEMENT</t>
  </si>
  <si>
    <t>Item</t>
  </si>
  <si>
    <t>Short description</t>
  </si>
  <si>
    <t>Co -efficent</t>
  </si>
  <si>
    <t>Wt in Kg</t>
  </si>
  <si>
    <t>No</t>
  </si>
  <si>
    <t>Say</t>
  </si>
  <si>
    <t>kg/m3</t>
  </si>
  <si>
    <t>of EMD &amp; SD period for completion</t>
  </si>
  <si>
    <t>Justification for the Specified time limit</t>
  </si>
  <si>
    <t>(J)</t>
  </si>
  <si>
    <t>Printed conditions of contract.</t>
  </si>
  <si>
    <t>Jr.Engineer (    )</t>
  </si>
  <si>
    <t>cost of Rs</t>
  </si>
  <si>
    <t xml:space="preserve">Name of the work : </t>
  </si>
  <si>
    <t xml:space="preserve">(c) </t>
  </si>
  <si>
    <t>Remarks</t>
  </si>
  <si>
    <t>m3</t>
  </si>
  <si>
    <t>m2</t>
  </si>
  <si>
    <t>S C H E D U L E   -   A</t>
  </si>
  <si>
    <t>Sr.</t>
  </si>
  <si>
    <t>No.</t>
  </si>
  <si>
    <t>Kind of material</t>
  </si>
  <si>
    <t>Qty.</t>
  </si>
  <si>
    <t>Rate</t>
  </si>
  <si>
    <t>Unit</t>
  </si>
  <si>
    <t>Place of</t>
  </si>
  <si>
    <t>delivery</t>
  </si>
  <si>
    <t>Description</t>
  </si>
  <si>
    <t>Amount</t>
  </si>
  <si>
    <t>1</t>
  </si>
  <si>
    <t xml:space="preserve">Contractor </t>
  </si>
  <si>
    <t xml:space="preserve">                                  Kandla Port Trust.</t>
  </si>
  <si>
    <t>2</t>
  </si>
  <si>
    <t>Providing and laying reinforcement for reinforced</t>
  </si>
  <si>
    <t>cement concrete works including cutting, bending,</t>
  </si>
  <si>
    <t>Cement</t>
  </si>
  <si>
    <t>1 M.T.</t>
  </si>
  <si>
    <t>One Metric Tonne</t>
  </si>
  <si>
    <t>ESTIMATE</t>
  </si>
  <si>
    <t>L</t>
  </si>
  <si>
    <t>B</t>
  </si>
  <si>
    <t>D</t>
  </si>
  <si>
    <t>Qty</t>
  </si>
  <si>
    <t>3</t>
  </si>
  <si>
    <t>THEORETICAL CALCULATION OF STEEL</t>
  </si>
  <si>
    <t>8</t>
  </si>
  <si>
    <t>Providing and laying design mix cement controlled</t>
  </si>
  <si>
    <t>kg/m2</t>
  </si>
  <si>
    <t>Item Rate</t>
  </si>
  <si>
    <t>11</t>
  </si>
  <si>
    <t>QTY</t>
  </si>
  <si>
    <t>say</t>
  </si>
  <si>
    <t>Name of Work: Upgradation and Strengthning of Existing Road from West Gate 2 to 16th Cargo Berth</t>
  </si>
  <si>
    <t xml:space="preserve">For RR masonary toe wall </t>
  </si>
  <si>
    <t>sor 2.7.1</t>
  </si>
  <si>
    <t>Supplying and filling in plinth with sand under floors, including watering, ramming, consolidating and dressing complete</t>
  </si>
  <si>
    <t>For toe wall</t>
  </si>
  <si>
    <t>Providing and laying in position cement concrete of specified grade excluding the cost of centering and shuttering - All work up to plinth level 1:3:6 (1 Cement : 3 coarse sand : 6 graded stone aggregate 20 mm nominal size).</t>
  </si>
  <si>
    <t>for toe wall</t>
  </si>
  <si>
    <t>sor 4.1.5</t>
  </si>
  <si>
    <t>Random rubble masonry with hard stone in foundation and plinth including levelling up with cement concrete 1:6:12 (1 cement : 6 coarse sand :
12 graded stone aggregate 20 mm nominal size) upto plinth level with Cement mortar 1:6 (1 cement : 6 coarse sand)</t>
  </si>
  <si>
    <t>sor 7.1.1</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</si>
  <si>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kg/cum.“Excess/ less cement used as per design mix is payable/recoverable separately). Providing M-30 grade concrete instead of M-25 grade BMC/RMC. (Note:- Cement content
considered in M-30 is @ 340 kg/cum)</t>
  </si>
  <si>
    <t>sor 5.23.1 + 5.24.1</t>
  </si>
  <si>
    <t>Steel reinforcement for R.C.C. work including straightening, cutting,bending, placing in position and binding all complete upto plinth level. Thermo-Mechanically Treated bars of grade Fe- 500D or more.</t>
  </si>
  <si>
    <t xml:space="preserve">It 5 </t>
  </si>
  <si>
    <t>360 @ 120kg/m3</t>
  </si>
  <si>
    <t>kg</t>
  </si>
  <si>
    <t>5.22.6</t>
  </si>
  <si>
    <t>Centering and shuttering including strutting, propping etc. and removal of form for all heights Foundations, footings, bases of columns, etc. for
mass concrete</t>
  </si>
  <si>
    <t>5.9.1</t>
  </si>
  <si>
    <t>for road work</t>
  </si>
  <si>
    <t>Earth work in excavation by mechanical means (Hydraulic excavator)/manual means over areas (exceeding 30 cm in depth, 1.5 m in width as well as
10 sqm on plan) including getting out and disposal of excavated earth lead upto 50 m and lift upto 1.5 m, as directed by Engineer-in-charge.All kinds of soil</t>
  </si>
  <si>
    <t>2.6.1</t>
  </si>
  <si>
    <t>Geo textile layer</t>
  </si>
  <si>
    <t>Basal Reinforcement</t>
  </si>
  <si>
    <t>Providing, laying, spreading and compacting graded stone aggregate (size range 53 mm to 0.075 mm ) to wet mix macadam (WMM) specification including premixing the material with water at OMC in for all leads &amp; lifts, laying in uniform layers with mechanical paverfinisher in sub- base / base course on well prepared surface and compacting with vibratory roller of 8
to 10 tonne capacity to achievethe desired density, complete as per specifications and directions of Engineer-in-Charge.</t>
  </si>
  <si>
    <t>mr</t>
  </si>
  <si>
    <t>Providing and applying tack coat using bitumen emulsion conforming to IS: 8887, using emulsion pressure distributer including preparing the surface &amp; cleaning with mechanical broom.On W.B.M / W.M.M. @ 0.4kg/sqm</t>
  </si>
  <si>
    <t>16.30.1.1</t>
  </si>
  <si>
    <t>2.5 cm premix carpet surfacing with 2.25 cum and 1.12 cum of stone chippings of 13.2 mm and 11.2 mm size respectively per 100 sqm and 52 kg and 56 kg of hot bitumen per cum of stone chippings of 13.2 mm and 11.2 mm size
respectively, including a tack coat with hot straight run bitumen, including consolidation with road roller of 6 to 9 tonne capacity etc. complete (tack coat to be paid for separately).With paving Asphalt grade VG - 30 with no
solvent</t>
  </si>
  <si>
    <t>16.32.2</t>
  </si>
  <si>
    <t>For culverts</t>
  </si>
  <si>
    <t>2.7.1</t>
  </si>
  <si>
    <t>for culvert</t>
  </si>
  <si>
    <t>4.1.5</t>
  </si>
  <si>
    <t>for culvert footing</t>
  </si>
  <si>
    <t>walls of culvert</t>
  </si>
  <si>
    <t>slab of culverts</t>
  </si>
  <si>
    <t>744@200kg/m3</t>
  </si>
  <si>
    <t>culvert footing</t>
  </si>
  <si>
    <t>culvert walls</t>
  </si>
  <si>
    <t>culvert slab</t>
  </si>
  <si>
    <t>5.9.2</t>
  </si>
  <si>
    <t>5.9.6</t>
  </si>
  <si>
    <t>for area west gate 2 to 12th berth</t>
  </si>
  <si>
    <t xml:space="preserve">Providing embankment for approach road with quarry spall / granular material material including cost of excavation, royalty, loading, unloading, transportation and spreading in layers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</si>
  <si>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Fo the area back up of berth 13 to 16th berth</t>
  </si>
  <si>
    <t>total area 320000 m2</t>
  </si>
  <si>
    <t>road work wg-2 to 12th berth</t>
  </si>
  <si>
    <t>road work 13th berth to 16th berth</t>
  </si>
  <si>
    <t>m4</t>
  </si>
  <si>
    <t xml:space="preserve">Add </t>
  </si>
  <si>
    <t>1.5% cont</t>
  </si>
  <si>
    <t>2% est</t>
  </si>
  <si>
    <t>18% GST</t>
  </si>
  <si>
    <t xml:space="preserve">for storm water drain </t>
  </si>
  <si>
    <t>Extra for every additional lift of 1.5 m or part thereof in excavation / banking excavated or stacked materials. All kind of soil</t>
  </si>
  <si>
    <t>Earth work in excavation by mechanical means  (Hydraulic excavator) /manual means in foundation trenches or drains (not exceeding 1.5 m in width or 10 sqm on plan), including dressing of sides and ramming of bottoms, lift upto 1.5 m, including getting out the excavated soil and disposal of surplus
excavated soil as directed, within a lead of 50 m. All kind of soil</t>
  </si>
  <si>
    <t>for storm water drain</t>
  </si>
  <si>
    <t>Supplying and stacking of hard stone (for stone pitching) 22.5 cm thick at site Dry stone pitching 22.5 cm thick laid in courses and required profile with hammer dressed stones having no side less than 15 cm, with minimum depth of 20 cm including preparing the bedding surface etc. all complete. (Payment for Stone to be made separately).</t>
  </si>
  <si>
    <t>16.70+16.71</t>
  </si>
  <si>
    <t>for coping of storm water drain</t>
  </si>
  <si>
    <t>20 mm cement plaster of mix 1:4 (1 cement: 4 coarse sand)</t>
  </si>
  <si>
    <t>for stom water  drain</t>
  </si>
  <si>
    <t>MR</t>
  </si>
  <si>
    <t>13.6.1</t>
  </si>
  <si>
    <t>Cement concrete flooring 1:2:4 (1 cement : 2 coarse sand : 4 graded stone aggregate) finished with a floating coat of neat cement, including cement slurry, but excluding the cost of nosing of steps etc. complete.40 mm thick with 20 mm nominal size stone
aggregate</t>
  </si>
  <si>
    <t>11.3.1</t>
  </si>
  <si>
    <t>Providing and fixing at or near ground level precast cement concrete in kerbs, edgings etc. as per approved pattern and setting in position with cement
mortar 1:3 (1 Cement : 3 coarse sand), including the cost of required centering, shuttering complete.1:1½:3 (1 Cement: 1½ coarse sand : 3 graded
stone aggregate 20 mm nominal size).</t>
  </si>
  <si>
    <t>4.6.1</t>
  </si>
  <si>
    <t xml:space="preserve">                                   Executive Engineer (C-I),</t>
  </si>
  <si>
    <t>Asphalt VG-30</t>
  </si>
  <si>
    <t>walls</t>
  </si>
  <si>
    <t>P/L 1:36</t>
  </si>
  <si>
    <t>20 mm plaster</t>
  </si>
  <si>
    <t>Precast 1:1/2:3</t>
  </si>
  <si>
    <t>THEORETICAL CALCULATION OF Asphalt</t>
  </si>
  <si>
    <t>Tack coat 0.40Kg/m2</t>
  </si>
  <si>
    <t>VG-30</t>
  </si>
  <si>
    <t>concrete of M30</t>
  </si>
  <si>
    <t>STEEL</t>
  </si>
  <si>
    <t xml:space="preserve">Division : Construction I division    </t>
  </si>
  <si>
    <t>EST</t>
  </si>
  <si>
    <t>DTP</t>
  </si>
  <si>
    <t>In the office ofSE(   )</t>
  </si>
  <si>
    <t>SE(C-I)</t>
  </si>
  <si>
    <t>NA</t>
  </si>
  <si>
    <t>D.A. C-I)</t>
  </si>
  <si>
    <t>Approval under process</t>
  </si>
  <si>
    <t>C-I Division</t>
  </si>
  <si>
    <t>PLAN</t>
  </si>
  <si>
    <t>yes 1.5%</t>
  </si>
  <si>
    <t xml:space="preserve">YES </t>
  </si>
  <si>
    <t>Construction I DIVISION</t>
  </si>
  <si>
    <t>D.A. (C-I)</t>
  </si>
  <si>
    <t>Providing and laying in position machine batched and machine mixed design mix M-30grade cement concrete for reinforced cement concrete work, using
cement content as per approved design mix, including pumping of concrete to site of laying but excluding the cost of centering,shuttering,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340 kg/cum.“Excess/ less cement used as per design mix is payable/recoverable separately)</t>
  </si>
  <si>
    <t xml:space="preserve">Providing embankment for approach road with quarry spall / granular material material including cost of excavation, royalty, loading, unloading, transportation, spreading in layers, comaction with road roller 8 to 10 t capacity for remaining layers to achive the omc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</si>
  <si>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CONSTRUCTION - I DIVISION</t>
  </si>
  <si>
    <t>for road width</t>
  </si>
  <si>
    <t>for road</t>
  </si>
  <si>
    <t xml:space="preserve">
 Providing and laying Dense Graded Bituminous Macadam using crushed stone aggregates of specified grading, premixed with bituminous
binder and filler, transporting the hot mix to work site by tippers, laying with paver finisher equiped with electronic sensor to the required grade, level and alignment and rolling with smooth wheeled, vibratory and tandem rollers
as per specifications to achieve the desired compaction and density, complete as per specificatIons and directions of Engineer-in- Charge.</t>
  </si>
  <si>
    <t>50 to 100 mm average compacted thickness with bitumen of grade VG-30 @ 5% (percentage by weight of total mix) and lime filler @ 2% (percentage by weight of Aggregate) prepared in Drum Type Hot Mix Plant of 60-90 TPH
capacity.</t>
  </si>
  <si>
    <t>Providing and laying bituminous macadam using crushed stone aggregates of specified grading premixed with bituminous binder, transported to site by tippers, laid over a previously prepared surface with paver finisher equiped with electronic sensor to the required grade, level and alignment and rolling with smooth wheeled, vibratory and tandem rollers as per specifications to achieve the desired compaction and density, complete as per specificatons and directions of Engineer-in-Charge.</t>
  </si>
  <si>
    <t>Providing and applying 2.5 mm thick road marking strips (retro-reflective) of specified shade/ colour using hot thermoplastic material by fully/ semi automatic thermoplastic paint applicator machine fitted with profile shoe, glass beads dispenser, propane tank heater and profile shoe heater, driven by experienced operator on road surface including cost of material, labour, T&amp;P, cleaning the road surface of all dirt, seals, oil, grease and foreign material
etc. complete as per direction of Engineer-incharge and accordance with applicable specifications.</t>
  </si>
  <si>
    <t>Providing and applying tack coat using bitumen emulsion conforming to IS: 8887, using emulsion pressure distributer including preparing the surface &amp; cleaning with mechanical broom.On W.B.M / W.M.M./ DBM/BC @ 0.4kg/sqm</t>
  </si>
  <si>
    <t>slope</t>
  </si>
  <si>
    <t>Providing and laying Bituminous concrete using crushed stone aggregates of specified grading, premixed with bituminous binder and filler,transporting the hot mix to work site by tippers,laying with paver finisher equiped with electronicsensor to the required grade, level and alignment and rolling with smooth wheeled, vibratory and tandem rollers to achieve the desired compaction and density as per specification, complete and as per direction of EIC</t>
  </si>
  <si>
    <t>50 to 100 mm average compacted thickness with bitumen of grade VG-30 @ 3.50% (percentage by weight of total mix) prepared in Drum Type Hot Mix Plant of 60-90 TPH capacity.</t>
  </si>
  <si>
    <t>existing road</t>
  </si>
  <si>
    <t>mt</t>
  </si>
  <si>
    <t>Providing and fixing Glow studs of size 100x20mm made of heavy duty body shall be moulded ASA (Acrylic styrene Acryloretrite ) or HIP (High
impact polystyrene) or ABS having electronically welded micro- prismatic lens with abrasion resistant coating as approved by Engineer in charge. The glow stud shall support a load of 13635 kg tested in accordance with ASTM D4280. The slope of retro- reflective surface shall be 35 (+/-5) degress to base .The
reflective panels on both sides with at least 12 cm of reflective area up each side. The luminance intensity should be as per the specification and shall be tested as described in ASTM I: 809 as recommended in BS: 873 part 4 : 1973. The studs shall be fixed to the Road surface using the adhesive conforming to IS, as per procedure recommended by the manufacturer complete and as per direction of EIC</t>
  </si>
  <si>
    <t xml:space="preserve">no </t>
  </si>
  <si>
    <t>Manufacturing, supplying and fixing retro reflective overhead signage boards madeup of 2 mm thick aluminium sheet, face to be fully covered with high intensity and encapsulated lens type heat activated retro reflective sheeting conforming to type Ill of ASTM-D-4956-01 as approved by Engineer-in-charge, letters, borders etc. as per IRC 67-2001 in silver white with blue colour back ground and with high intensity grade, pasted on substrate by pressure sensitive adhesive backing which shall be activated by applying pressure conforming to class Il of ASTM-D-4956-01 and fixing the same to the plate of structural frame work by means of suitable sized aluminium alloys, rivets or bolts &amp; nuts @ 300 mm centre to centre all along the periphery as well as in two vertical rows along with theft resistant measures, including the cost of painting with two or more coats of epoxy paint in grey colour on the back side of aluminium sheet including appropriate priming coat. The rate includes the cost of rounding off the 186 corners, owering down the structural frame work from the gantry, fixing and erecting the same in position all complete as per drawings, specification and direction of the engineer-in charge.(Structural frame work including M.S. plate to be provided separately. Rectangular area of the sheet only shall be measured for payment).</t>
  </si>
  <si>
    <t>for sign board</t>
  </si>
  <si>
    <t>Structural steel work riveted, bolted or welded in built up sections,trusses and framed work, including cutting, hoisting, fixing in position and applying a priming coat of approved steel primer all complete.</t>
  </si>
  <si>
    <t>for sign board including all structural members</t>
  </si>
  <si>
    <t>Providing and erecting "W" metal beam crash barrier comprising of 3mm thick corrugated sheet metal beam rail 70 cm above toad/ground level, fixed on ISMC seires channel vertical post, 150x75x5mm spaced 2mt center to centre 1.8m high, 1.1 below ground/road level, all steel parts and getments to galvanised by hot dip ptocess, all fittings to confirm to IS 1367 and 1364 metal beam rail to fixed on the vertical post with a spacer of cannel section 150x75x5mm, 330mm long complete as per caluse 810 of MORTH</t>
  </si>
  <si>
    <t>Providing and laying Bitumen Penetration Macadam with hard stone aggregate of quality, size and grading as specified, with bitumen of suitable penetration grade, including required key aggregate as specified, spreading coarse aggregate with the help of self propelled/tipper tail mounted aggregate spreader and applying bitumen by a pressure distributor and then spreading key aggregate with the help of aggregate spreader complete, including consolidation with road roller of minimum 8 to 10 tonne capacity to achieve specified values of compaction and surface accuracy:</t>
  </si>
  <si>
    <t>For 75 mm compacted thickness in two layers using stone aggregate of size 63-41 mm graded @ 0.90 cum per 10 sqm key aggregate of size 20.0 mm graded @ 0.18 cum per 10 sqm. With paving asphalt grade VG-10 @ 68 kg/10 sqm.</t>
  </si>
  <si>
    <t>Providing treatment and repair to pot holes/patch repair of all types of bitumen pavement by using instant patch repair cold readymix material complete as technical specificaiton as directed EIC</t>
  </si>
  <si>
    <t>Filling potholes and patch repair having depth more than 50 mm with instant patch repair cold ready mix material after remocl of all fialed material trimming of comlete excavation to provide firm vrtical faces, cleaning of surface painting of tach coat on the sides and base of excation as per clause 503 of morth back filling the patch/potholes with instant patch repair cold ready mix material. Compacting trimming and finishing the surface to form a smooth continous surfaces</t>
  </si>
  <si>
    <t>16.35.2</t>
  </si>
  <si>
    <t>a</t>
  </si>
  <si>
    <t>45m2 considering 600kg/m2</t>
  </si>
  <si>
    <t>for curbing wall</t>
  </si>
  <si>
    <t>PART - A</t>
  </si>
  <si>
    <t>TOTAL PART - A</t>
  </si>
  <si>
    <t xml:space="preserve">DTP COST </t>
  </si>
  <si>
    <t>SAY RS.</t>
  </si>
  <si>
    <t>ESTIMATED COST SAY RS.</t>
  </si>
  <si>
    <t>Painting with higloss sunthethic enamal paint two coats to give an even and smooth surface for protection of exposed concrete/masonary portion of paratet, kerb painting and reparing whereever necessary complete as approval of Engineer in Charge</t>
  </si>
  <si>
    <t>20 mm cement plaster of mix :  1:4 (1 cement: 4 fine sand)</t>
  </si>
  <si>
    <t>13.3.1</t>
  </si>
  <si>
    <t>5.23.1+5.24.1</t>
  </si>
  <si>
    <t>considering area 10% of 6000*15=  90000m2</t>
  </si>
  <si>
    <t>12</t>
  </si>
  <si>
    <t>DBM @ 5% ( 7200x2.2=15840MT)</t>
  </si>
  <si>
    <t>BC @ 5% ( 3600x2.3=8280MT)</t>
  </si>
  <si>
    <t>Name of the work :Development of four lane Road Common Corridor from LC-236B to 16th Cargo Berth along Railway Line (Phase-I)</t>
  </si>
  <si>
    <t>DEENDAYAL PORT AUTHORITY</t>
  </si>
  <si>
    <t>Development of four lane Road Common Corridor from LC-236B to 16th Cargo Berth along Railway Line (Phase-I)</t>
  </si>
  <si>
    <t>XEN(C-I)</t>
  </si>
  <si>
    <t xml:space="preserve">As per the directions of the Ministry, action for Cargo Berth Nos.13 to 16 is to be given on PPP mode for clean cargo and container cargo.  The Berth No. 14 has been considered for development and mechanization of fertilizer on BOT Basis with Capacity of 5.33MMTPA.  Subsequent action for 13, 15 &amp; 16 berth has been initiated for operation on BoT basis with capacity of 13 MMTPA. The action for development of Cargo Berth No. 17 has also been initiated for handling container of about 1.4 Million TEU on BOT Basis.  In this context, CME Dept. has stated that for smooth operation &amp; evacuation of cargo, a separate common corridor/road at least four lane is now required, so as to accommodate the up-coming traffic of CB 13 to 17 for smooth cargo movements.  Accordingly, the Block Estimate has been prepared for Phase - I with cost of  Rs.67.00 Crores. The work is to be executed in Phased manner by filling quarry spall/GSB with Bituminous topping and allow for settlement and traffic movement.  </t>
  </si>
  <si>
    <t>SOR 2018 and MR</t>
  </si>
  <si>
    <t>18 months</t>
  </si>
  <si>
    <t>DEENDAYAL Port Authority</t>
  </si>
  <si>
    <t>DEENDAYALPORT Authority</t>
  </si>
  <si>
    <t>10 lakhs in year RBE 20-21</t>
  </si>
  <si>
    <t>DEENDAYAL PORT Authority</t>
  </si>
  <si>
    <t>XEN(C-I</t>
  </si>
  <si>
    <t>Providing and laying in position cement concrete of specified grade excluding the cost of centering and shuttering - All work up to plinth level 1:4:8 (1 Cement : 4 coarse sand : 8 graded stone aggregate 40 mm nominal size).</t>
  </si>
  <si>
    <t>40/50 mm compacted thickness with bitumen of grade PMB-40 @ 5.5% (percentage by weight of total mix) and lime filler @ 3% (percentage by
weight of Aggregate) prepared in drum Type Hot Mix Plant of 60-90 TPH capacity.</t>
  </si>
  <si>
    <t>BM @ 3.5% ( 5850x2.2=12870MT)</t>
  </si>
  <si>
    <t>PMB-40</t>
  </si>
  <si>
    <t xml:space="preserve">Providing embankment for approach road with quarry spall / granular material material including cost of excavation, royalty, loading, unloading, transportation, spreading in layers, comaction with truck in first layer of 1mt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</si>
  <si>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for approach bridge side</t>
  </si>
  <si>
    <t>Supplying and stacking of hard stone (for stone pitching) 22.5 cm thick at site Dry stone pitching 22.5 cm thick laid in courses and required profile with hammer dressed stones having no side less than 15 cm, with minimum depth of 20 cm including preparing the bedding surface etc. all complete. .</t>
  </si>
  <si>
    <t xml:space="preserve">3000/5 = </t>
  </si>
  <si>
    <t xml:space="preserve">TOTAL PART A + B </t>
  </si>
  <si>
    <t>TOTAL PART  C</t>
  </si>
  <si>
    <t>Add 1.5% cont on Part A + B +C</t>
  </si>
  <si>
    <t>Shift and set up piling plants and equipments at each pile</t>
  </si>
  <si>
    <t>location</t>
  </si>
  <si>
    <t>Bridge length(700mt)</t>
  </si>
  <si>
    <t>Supply, fabricate mild steel liners plates with shoe</t>
  </si>
  <si>
    <t>including transport, alignment,welding, placing in position</t>
  </si>
  <si>
    <t xml:space="preserve">and driving up to any depth. </t>
  </si>
  <si>
    <t>Approach extension ( +7.14 to -22.0)</t>
  </si>
  <si>
    <t>Add for shoes</t>
  </si>
  <si>
    <t>Weight  @ 62.8 kg/m2</t>
  </si>
  <si>
    <t xml:space="preserve">Boring through all type of soil strata including stiff clay </t>
  </si>
  <si>
    <t>and dense sand</t>
  </si>
  <si>
    <t>(I) upto -22.00</t>
  </si>
  <si>
    <t xml:space="preserve">Approach extension  (+5 to -22.0) </t>
  </si>
  <si>
    <t>Rmt.</t>
  </si>
  <si>
    <t xml:space="preserve">(II) From level -22.00 to Founding Level. </t>
  </si>
  <si>
    <t xml:space="preserve">Approach extension (-22 to -30.0) </t>
  </si>
  <si>
    <t>Supply and place in position design mix cement</t>
  </si>
  <si>
    <t>controlled concrete of grade M-40 in pile shaft by means</t>
  </si>
  <si>
    <t>of tremmie or any other approved method using 20 mm</t>
  </si>
  <si>
    <t>MSA  including cost of all labour and materials but</t>
  </si>
  <si>
    <t>excluding the cost of steel reinforcement.</t>
  </si>
  <si>
    <t xml:space="preserve">Approach extension (+7.14 to -30.00) </t>
  </si>
  <si>
    <r>
      <t>M</t>
    </r>
    <r>
      <rPr>
        <b/>
        <vertAlign val="superscript"/>
        <sz val="12"/>
        <rFont val="Arial"/>
        <family val="2"/>
      </rPr>
      <t>3</t>
    </r>
  </si>
  <si>
    <t>Supplying, cutting, bending tying with1.5mm dia annealed</t>
  </si>
  <si>
    <t>binding wire and placing in position reinforcement cages</t>
  </si>
  <si>
    <t>for insitu reinforced cement concrete piles including</t>
  </si>
  <si>
    <t>cleaning,wire brushing,straightening tack/lap/butt welding</t>
  </si>
  <si>
    <t>with approved electrodes etc., with all labour and</t>
  </si>
  <si>
    <t xml:space="preserve">materials complete. </t>
  </si>
  <si>
    <t>Thermo-mechanically treated corrosion resistant</t>
  </si>
  <si>
    <t>steel of grade equivalent to Fe-500D</t>
  </si>
  <si>
    <t>Qty as per item no 4</t>
  </si>
  <si>
    <t>@</t>
  </si>
  <si>
    <r>
      <t>kg/m</t>
    </r>
    <r>
      <rPr>
        <vertAlign val="superscript"/>
        <sz val="12"/>
        <rFont val="Arial"/>
        <family val="2"/>
      </rPr>
      <t>3</t>
    </r>
  </si>
  <si>
    <t>Rate of DPT SOR 5.22.6</t>
  </si>
  <si>
    <t>Cut and dress each pile head to required lines and levels.</t>
  </si>
  <si>
    <t xml:space="preserve">TOTAL </t>
  </si>
  <si>
    <t>Providing and casting, lifting, shifting and placing in</t>
  </si>
  <si>
    <t>position of precast units of design mix controlled concrete</t>
  </si>
  <si>
    <t>grade M- 40 including weigh batching, mixing, vibrating,</t>
  </si>
  <si>
    <t>curing etc., complete with all labour, material, plants,</t>
  </si>
  <si>
    <t>equipments etc. as directed by engineer in charge. (Rate</t>
  </si>
  <si>
    <t>shall be inclusive of providing, fixing and stripping of</t>
  </si>
  <si>
    <t xml:space="preserve">formwork but exclusive of steel reinforcement bars.) </t>
  </si>
  <si>
    <t xml:space="preserve">Pile cap </t>
  </si>
  <si>
    <t xml:space="preserve">Main Cross beam </t>
  </si>
  <si>
    <t>transverse beam</t>
  </si>
  <si>
    <t>Bottom slab</t>
  </si>
  <si>
    <t>Total Precast Qty</t>
  </si>
  <si>
    <t>Supply and place in position to lines and levels</t>
  </si>
  <si>
    <t>cast-in-situ design mix cement controlled concrete</t>
  </si>
  <si>
    <t>of grade M-40 using cement sand, 20mm MSA including</t>
  </si>
  <si>
    <t>providing form work, shuttering, machine mixing,</t>
  </si>
  <si>
    <t>compacting, curing of concrete, centering including</t>
  </si>
  <si>
    <t>providing pockets, opening, recesses, chamfering</t>
  </si>
  <si>
    <t>wherever required and rendering if required to give</t>
  </si>
  <si>
    <t>smooth and even surface in all shape etc.complete as</t>
  </si>
  <si>
    <t>directed withall labour and materials but excluding the</t>
  </si>
  <si>
    <t>cost of steel reinforcement for pile muff, pile caps, deck</t>
  </si>
  <si>
    <t>beams, slab,kerbs, parapets etc.</t>
  </si>
  <si>
    <t>Slab</t>
  </si>
  <si>
    <t xml:space="preserve">Approach </t>
  </si>
  <si>
    <t xml:space="preserve">Carbing Wall </t>
  </si>
  <si>
    <t>Rate of DPT SOR 5.24.3</t>
  </si>
  <si>
    <t>cast-in-situ design mix cement concrete of grade M-30</t>
  </si>
  <si>
    <t>using cement, 20 mm MSA for wearing coat of average</t>
  </si>
  <si>
    <t>thickness of 80mm including providing of form</t>
  </si>
  <si>
    <t>work,weigh batching machine mixing, placing in panels,</t>
  </si>
  <si>
    <t>forming slopes, compacting curing etc. complete with all</t>
  </si>
  <si>
    <t>labour and materials .(a) Wearing coat 80mm thick</t>
  </si>
  <si>
    <r>
      <t>M</t>
    </r>
    <r>
      <rPr>
        <b/>
        <vertAlign val="superscript"/>
        <sz val="12"/>
        <rFont val="Arial"/>
        <family val="2"/>
      </rPr>
      <t>2</t>
    </r>
  </si>
  <si>
    <t>Supplying, cutting, bending, tying with 1.50 mm dia annealed</t>
  </si>
  <si>
    <t>for precast, cast in situ concrete etc. including cleaning,</t>
  </si>
  <si>
    <t>wire brushing,straightening tack/lap/butt welding with</t>
  </si>
  <si>
    <t>approved electrodes etc.with all labour and materials</t>
  </si>
  <si>
    <t xml:space="preserve">complete. </t>
  </si>
  <si>
    <r>
      <t>Kg/m</t>
    </r>
    <r>
      <rPr>
        <vertAlign val="superscript"/>
        <sz val="12"/>
        <rFont val="Arial"/>
        <family val="2"/>
      </rPr>
      <t>3</t>
    </r>
  </si>
  <si>
    <t>M.T.</t>
  </si>
  <si>
    <t>Providing and fixing in position approved quality shalitax</t>
  </si>
  <si>
    <t xml:space="preserve">board 50mm thick and 230 mm wide at expansion joints. </t>
  </si>
  <si>
    <t>Rmt</t>
  </si>
  <si>
    <t xml:space="preserve"> (PILING WORK)</t>
  </si>
  <si>
    <t>Part B</t>
  </si>
  <si>
    <r>
      <rPr>
        <b/>
        <u/>
        <sz val="12"/>
        <rFont val="Arial"/>
        <family val="2"/>
      </rPr>
      <t xml:space="preserve">PART- C : </t>
    </r>
    <r>
      <rPr>
        <u/>
        <sz val="10"/>
        <rFont val="Arial"/>
        <family val="2"/>
      </rPr>
      <t xml:space="preserve">-  </t>
    </r>
    <r>
      <rPr>
        <b/>
        <u/>
        <sz val="10"/>
        <rFont val="Arial"/>
        <family val="2"/>
      </rPr>
      <t>Maintenance of Road and other structures for 2 and 3rd year</t>
    </r>
  </si>
  <si>
    <t>TOTAL PART - C</t>
  </si>
  <si>
    <t>Establishment chrg 2% on Part - A + B</t>
  </si>
  <si>
    <t>GST @ 18% on PART - A +B</t>
  </si>
  <si>
    <t>62.99Crs</t>
  </si>
  <si>
    <t xml:space="preserve">Name of Work: Up-Gradation jof Road From Junction of Tuna Jetty Road To Take Off Point At Tuna Tekra </t>
  </si>
  <si>
    <t>RMT</t>
  </si>
  <si>
    <t>Shift and set up piling plants and equipments at each pile location Bridge length(700mt)</t>
  </si>
  <si>
    <t xml:space="preserve">Supply, fabricate mild steel liners plates with shoe including transport, alignment,welding, placing in position and driving up to any depth. </t>
  </si>
  <si>
    <t>Boring through all type of soil strata including stiff clay and dense sand</t>
  </si>
  <si>
    <t>Supply and place in position design mix cement controlled concrete of grade M-40 in pile shaft by means of tremmie or any other approved method using 20 mm MSA  including cost of all labour and materials but excluding the cost of steel reinforcement.</t>
  </si>
  <si>
    <t xml:space="preserve">Supplying, cutting, bending tying with1.5mm dia annealed binding wire and placing in position reinforcement cages for insitu reinforced cement concrete piles including cleaning,wire  shing,straightening tack/lap/butt welding with approved electrodes etc., with all labour and materials complete. </t>
  </si>
  <si>
    <t xml:space="preserve">Providing and casting, lifting, shifting and placing in position of precast units of design mix controlled concrete grade M- 40 including weigh batching, mixing, vibrating, curing etc., complete with all labour, material, plants, equipments etc. as directed by engineer in charge. (Rate shall be inclusive of providing, fixing and stripping of formwork but exclusive of steel reinforcement bars.) </t>
  </si>
  <si>
    <t>Supply and place in position to lines and levels cast-in-situ design mix cement controlled concrete of grade M-40 using cement sand, 20mm MSA including providing form work, shuttering, machine mixing, compacting, curing of concrete, centering including providing pockets, opening, recesses, chamfering wherever required and rendering if required to give smooth and even surface in all shape etc.complete as directed withall labour and materials but excluding the cost of steel reinforcement for pile muff, pile caps, deck beams, slab,kerbs, parapets etc.</t>
  </si>
  <si>
    <t>Supply and place in position to lines and levels cast-in-situ design mix cement concrete of grade M-30 using cement, 20 mm MSA for wearing coat of average thickness of 80mm including providing of form work,weigh batching machine mixing, placing in panels, forming slopes, compacting curing etc. complete with all labour and materials .(a) Wearing coat 80mm thick</t>
  </si>
  <si>
    <t xml:space="preserve">Supplying, cutting, bending, tying with 1.50 mm dia annealed binding wire and placing in position reinforcement cages for precast, cast in situ concrete etc. including cleaning, wire brushing,straightening tack/lap/butt welding with approved electrodes etc.with all labour and materials complete. </t>
  </si>
  <si>
    <t xml:space="preserve">Providing and fixing in position approved quality shalitax board 50mm thick and 230 mm wide at expansion joints. </t>
  </si>
  <si>
    <t>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</si>
</sst>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Rs.&quot;#,##0.00;[Red]\-&quot;Rs.&quot;#,##0.00"/>
    <numFmt numFmtId="165" formatCode="0.0000"/>
    <numFmt numFmtId="166" formatCode="0.000"/>
    <numFmt numFmtId="167" formatCode="_ * #,##0.00_ ;_ * \-#,##0.00_ ;_ * &quot;-&quot;??_ ;_ @_ "/>
    <numFmt numFmtId="168" formatCode="_ * #,##0_ ;_ * \-#,##0_ ;_ * &quot;-&quot;??_ ;_ @_ "/>
    <numFmt numFmtId="169" formatCode="0.00000"/>
    <numFmt numFmtId="170" formatCode="_ * #,##0.0_ ;_ * \-#,##0.0_ ;_ * &quot;-&quot;??_ ;_ @_ "/>
  </numFmts>
  <fonts count="43">
    <font>
      <sz val="10"/>
      <name val="Arial"/>
    </font>
    <font>
      <sz val="11"/>
      <color theme="1"/>
      <name val="Calibri"/>
      <family val="2"/>
      <scheme val="minor"/>
    </font>
    <font>
      <sz val="10"/>
      <name val="Arial"/>
      <family val="2"/>
    </font>
    <font>
      <sz val="10"/>
      <name val="Arial"/>
      <family val="2"/>
    </font>
    <font>
      <sz val="12"/>
      <name val="Arial"/>
      <family val="2"/>
    </font>
    <font>
      <sz val="14"/>
      <name val="Arial"/>
      <family val="2"/>
    </font>
    <font>
      <b/>
      <sz val="14"/>
      <name val="Arial"/>
      <family val="2"/>
    </font>
    <font>
      <sz val="16"/>
      <name val="Arial"/>
      <family val="2"/>
    </font>
    <font>
      <b/>
      <u/>
      <sz val="12"/>
      <name val="Arial"/>
      <family val="2"/>
    </font>
    <font>
      <b/>
      <sz val="12"/>
      <name val="Arial"/>
      <family val="2"/>
    </font>
    <font>
      <u/>
      <sz val="16"/>
      <name val="Arial"/>
      <family val="2"/>
    </font>
    <font>
      <b/>
      <sz val="10"/>
      <name val="Arial"/>
      <family val="2"/>
    </font>
    <font>
      <b/>
      <u/>
      <sz val="10"/>
      <name val="Arial"/>
      <family val="2"/>
    </font>
    <font>
      <u/>
      <sz val="10"/>
      <color indexed="12"/>
      <name val="Arial"/>
      <family val="2"/>
    </font>
    <font>
      <sz val="16"/>
      <name val="Times New Roman"/>
      <family val="1"/>
    </font>
    <font>
      <u/>
      <sz val="10"/>
      <name val="Arial"/>
      <family val="2"/>
    </font>
    <font>
      <b/>
      <sz val="11"/>
      <name val="Arial"/>
      <family val="2"/>
    </font>
    <font>
      <sz val="12"/>
      <name val="Arial"/>
      <family val="2"/>
    </font>
    <font>
      <sz val="12"/>
      <name val="Roman 10cpi"/>
      <family val="3"/>
    </font>
    <font>
      <b/>
      <sz val="13"/>
      <name val="Arial"/>
      <family val="2"/>
    </font>
    <font>
      <b/>
      <u/>
      <sz val="14"/>
      <name val="Arial"/>
      <family val="2"/>
    </font>
    <font>
      <sz val="10"/>
      <name val="Courier"/>
      <family val="3"/>
    </font>
    <font>
      <sz val="10"/>
      <color indexed="10"/>
      <name val="Arial"/>
      <family val="2"/>
    </font>
    <font>
      <sz val="10"/>
      <color indexed="53"/>
      <name val="Arial"/>
      <family val="2"/>
    </font>
    <font>
      <sz val="13"/>
      <name val="Cambria"/>
      <family val="1"/>
    </font>
    <font>
      <sz val="10"/>
      <name val="Cambria"/>
      <family val="1"/>
    </font>
    <font>
      <sz val="9"/>
      <name val="Arial"/>
      <family val="2"/>
    </font>
    <font>
      <sz val="9"/>
      <name val="Roman 10cpi"/>
      <family val="3"/>
    </font>
    <font>
      <sz val="10"/>
      <color theme="1"/>
      <name val="Arial"/>
      <family val="2"/>
    </font>
    <font>
      <b/>
      <sz val="10"/>
      <color theme="1"/>
      <name val="Arial"/>
      <family val="2"/>
    </font>
    <font>
      <u/>
      <sz val="10"/>
      <color theme="1"/>
      <name val="Arial"/>
      <family val="2"/>
    </font>
    <font>
      <b/>
      <i/>
      <sz val="10"/>
      <name val="Arial"/>
      <family val="2"/>
    </font>
    <font>
      <b/>
      <u/>
      <sz val="11"/>
      <color theme="1"/>
      <name val="Arial"/>
      <family val="2"/>
    </font>
    <font>
      <b/>
      <sz val="11"/>
      <color theme="1"/>
      <name val="Arial"/>
      <family val="2"/>
    </font>
    <font>
      <b/>
      <sz val="9"/>
      <name val="Arial"/>
      <family val="2"/>
    </font>
    <font>
      <sz val="9"/>
      <color theme="1"/>
      <name val="Arial"/>
      <family val="2"/>
    </font>
    <font>
      <b/>
      <u/>
      <sz val="16"/>
      <name val="Arial"/>
      <family val="2"/>
    </font>
    <font>
      <b/>
      <u/>
      <sz val="15"/>
      <name val="Arial"/>
      <family val="2"/>
    </font>
    <font>
      <sz val="12"/>
      <color indexed="10"/>
      <name val="Arial"/>
      <family val="2"/>
    </font>
    <font>
      <b/>
      <vertAlign val="superscript"/>
      <sz val="12"/>
      <name val="Arial"/>
      <family val="2"/>
    </font>
    <font>
      <vertAlign val="superscript"/>
      <sz val="12"/>
      <name val="Arial"/>
      <family val="2"/>
    </font>
    <font>
      <b/>
      <sz val="16"/>
      <name val="Arial"/>
      <family val="2"/>
    </font>
    <font>
      <sz val="11"/>
      <name val="Times New Roman"/>
      <family val="1"/>
    </font>
  </fonts>
  <fills count="2">
    <fill>
      <patternFill patternType="none"/>
    </fill>
    <fill>
      <patternFill patternType="gray125"/>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s>
  <cellStyleXfs count="8">
    <xf numFmtId="0" fontId="0" fillId="0" borderId="0"/>
    <xf numFmtId="0" fontId="13" fillId="0" borderId="0" applyNumberFormat="0" applyFill="0" applyBorder="0" applyAlignment="0" applyProtection="0">
      <alignment vertical="top"/>
      <protection locked="0"/>
    </xf>
    <xf numFmtId="0" fontId="21" fillId="0" borderId="0"/>
    <xf numFmtId="0" fontId="2" fillId="0" borderId="0"/>
    <xf numFmtId="167" fontId="2" fillId="0" borderId="0" applyFont="0" applyFill="0" applyBorder="0" applyAlignment="0" applyProtection="0"/>
    <xf numFmtId="167" fontId="1" fillId="0" borderId="0" applyFont="0" applyFill="0" applyBorder="0" applyAlignment="0" applyProtection="0"/>
    <xf numFmtId="0" fontId="2" fillId="0" borderId="0"/>
    <xf numFmtId="0" fontId="2" fillId="0" borderId="0"/>
  </cellStyleXfs>
  <cellXfs count="240">
    <xf numFmtId="0" fontId="0" fillId="0" borderId="0" xfId="0"/>
    <xf numFmtId="0" fontId="3" fillId="0" borderId="0" xfId="0" applyFont="1"/>
    <xf numFmtId="2" fontId="3" fillId="0" borderId="0" xfId="0" applyNumberFormat="1" applyFont="1" applyAlignment="1">
      <alignment horizontal="center"/>
    </xf>
    <xf numFmtId="0" fontId="3" fillId="0" borderId="0" xfId="0" applyFont="1" applyAlignment="1">
      <alignment horizontal="center"/>
    </xf>
    <xf numFmtId="0" fontId="4" fillId="0" borderId="0" xfId="0" applyFont="1" applyAlignment="1">
      <alignment horizontal="center"/>
    </xf>
    <xf numFmtId="2" fontId="4" fillId="0" borderId="0" xfId="0" applyNumberFormat="1" applyFont="1" applyAlignment="1">
      <alignment horizontal="center"/>
    </xf>
    <xf numFmtId="2" fontId="3" fillId="0" borderId="0" xfId="0" applyNumberFormat="1" applyFont="1"/>
    <xf numFmtId="0" fontId="6" fillId="0" borderId="0" xfId="0" applyFont="1" applyAlignment="1">
      <alignment horizontal="left" indent="12"/>
    </xf>
    <xf numFmtId="0" fontId="4" fillId="0" borderId="1" xfId="0" applyFont="1" applyBorder="1" applyAlignment="1">
      <alignment horizontal="center"/>
    </xf>
    <xf numFmtId="0" fontId="4" fillId="0" borderId="2" xfId="0" applyFont="1" applyBorder="1" applyAlignment="1">
      <alignment horizontal="center"/>
    </xf>
    <xf numFmtId="2" fontId="4" fillId="0" borderId="2" xfId="0" applyNumberFormat="1"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2" fontId="4" fillId="0" borderId="5" xfId="0" applyNumberFormat="1" applyFont="1" applyBorder="1" applyAlignment="1">
      <alignment horizontal="center"/>
    </xf>
    <xf numFmtId="0" fontId="4" fillId="0" borderId="6" xfId="0" applyFont="1" applyBorder="1" applyAlignment="1">
      <alignment horizontal="center"/>
    </xf>
    <xf numFmtId="0" fontId="4" fillId="0" borderId="0" xfId="0" applyFont="1"/>
    <xf numFmtId="0" fontId="5" fillId="0" borderId="0" xfId="0" applyFont="1"/>
    <xf numFmtId="0" fontId="7" fillId="0" borderId="0" xfId="0" applyFont="1" applyAlignment="1">
      <alignment horizontal="center"/>
    </xf>
    <xf numFmtId="2" fontId="7" fillId="0" borderId="0" xfId="0" applyNumberFormat="1" applyFont="1" applyAlignment="1">
      <alignment horizontal="center"/>
    </xf>
    <xf numFmtId="0" fontId="7" fillId="0" borderId="0" xfId="0" applyFont="1"/>
    <xf numFmtId="0" fontId="7" fillId="0" borderId="0" xfId="0" applyFont="1" applyAlignment="1">
      <alignment horizontal="left"/>
    </xf>
    <xf numFmtId="0" fontId="11" fillId="0" borderId="0" xfId="0" applyFont="1" applyAlignment="1">
      <alignment horizontal="center"/>
    </xf>
    <xf numFmtId="0" fontId="11" fillId="0" borderId="0" xfId="0" applyFont="1"/>
    <xf numFmtId="0" fontId="3" fillId="0" borderId="0" xfId="0" applyFont="1" applyAlignment="1">
      <alignment horizontal="left"/>
    </xf>
    <xf numFmtId="0" fontId="9" fillId="0" borderId="0" xfId="0" applyFont="1" applyAlignment="1">
      <alignment horizontal="left"/>
    </xf>
    <xf numFmtId="49" fontId="11" fillId="0" borderId="0" xfId="0" applyNumberFormat="1" applyFont="1" applyAlignment="1">
      <alignment horizontal="center"/>
    </xf>
    <xf numFmtId="0" fontId="11" fillId="0" borderId="0" xfId="0" applyFont="1" applyAlignment="1">
      <alignment horizontal="left"/>
    </xf>
    <xf numFmtId="2" fontId="11" fillId="0" borderId="0" xfId="0" applyNumberFormat="1" applyFont="1" applyAlignment="1">
      <alignment horizontal="right"/>
    </xf>
    <xf numFmtId="49" fontId="0" fillId="0" borderId="0" xfId="0" applyNumberFormat="1"/>
    <xf numFmtId="0" fontId="15" fillId="0" borderId="0" xfId="0" applyFont="1" applyAlignment="1">
      <alignment horizontal="center"/>
    </xf>
    <xf numFmtId="17" fontId="0" fillId="0" borderId="0" xfId="0" quotePrefix="1" applyNumberFormat="1" applyAlignment="1">
      <alignment horizontal="center"/>
    </xf>
    <xf numFmtId="0" fontId="0" fillId="0" borderId="0" xfId="0" applyAlignment="1">
      <alignment horizontal="left"/>
    </xf>
    <xf numFmtId="49" fontId="12" fillId="0" borderId="0" xfId="0" quotePrefix="1" applyNumberFormat="1" applyFont="1" applyAlignment="1">
      <alignment horizontal="center"/>
    </xf>
    <xf numFmtId="49" fontId="0" fillId="0" borderId="0" xfId="0" applyNumberFormat="1" applyAlignment="1">
      <alignment horizontal="center"/>
    </xf>
    <xf numFmtId="0" fontId="15" fillId="0" borderId="0" xfId="0" applyFont="1"/>
    <xf numFmtId="0" fontId="0" fillId="0" borderId="0" xfId="0" applyAlignment="1">
      <alignment horizontal="center"/>
    </xf>
    <xf numFmtId="49" fontId="12" fillId="0" borderId="0" xfId="0" quotePrefix="1" applyNumberFormat="1" applyFont="1"/>
    <xf numFmtId="0" fontId="0" fillId="0" borderId="8" xfId="0" applyBorder="1"/>
    <xf numFmtId="49" fontId="0" fillId="0" borderId="9" xfId="0" applyNumberFormat="1" applyBorder="1"/>
    <xf numFmtId="0" fontId="0" fillId="0" borderId="9" xfId="0" applyBorder="1"/>
    <xf numFmtId="49" fontId="0" fillId="0" borderId="8" xfId="0" applyNumberFormat="1" applyBorder="1"/>
    <xf numFmtId="4" fontId="0" fillId="0" borderId="0" xfId="0" applyNumberFormat="1" applyAlignment="1">
      <alignment horizontal="center"/>
    </xf>
    <xf numFmtId="4" fontId="0" fillId="0" borderId="8" xfId="0" applyNumberFormat="1" applyBorder="1" applyAlignment="1">
      <alignment horizontal="center"/>
    </xf>
    <xf numFmtId="0" fontId="0" fillId="0" borderId="0" xfId="0" applyAlignment="1">
      <alignment horizontal="left" indent="1"/>
    </xf>
    <xf numFmtId="0" fontId="0" fillId="0" borderId="0" xfId="0" applyAlignment="1">
      <alignment horizontal="left" indent="6"/>
    </xf>
    <xf numFmtId="49" fontId="0" fillId="0" borderId="0" xfId="0" applyNumberFormat="1" applyAlignment="1">
      <alignment horizontal="left" indent="2"/>
    </xf>
    <xf numFmtId="49" fontId="0" fillId="0" borderId="5" xfId="0" applyNumberFormat="1" applyBorder="1"/>
    <xf numFmtId="0" fontId="0" fillId="0" borderId="5" xfId="0" applyBorder="1"/>
    <xf numFmtId="0" fontId="16" fillId="0" borderId="5" xfId="0" applyFont="1" applyBorder="1"/>
    <xf numFmtId="0" fontId="17" fillId="0" borderId="0" xfId="0" applyFont="1"/>
    <xf numFmtId="0" fontId="17" fillId="0" borderId="0" xfId="0" applyFont="1" applyAlignment="1">
      <alignment horizontal="center"/>
    </xf>
    <xf numFmtId="0" fontId="18" fillId="0" borderId="0" xfId="0" applyFont="1"/>
    <xf numFmtId="9" fontId="17" fillId="0" borderId="0" xfId="0" quotePrefix="1" applyNumberFormat="1" applyFont="1" applyAlignment="1">
      <alignment horizontal="center"/>
    </xf>
    <xf numFmtId="0" fontId="4" fillId="0" borderId="0" xfId="0" applyFont="1" applyAlignment="1">
      <alignment horizontal="left"/>
    </xf>
    <xf numFmtId="49" fontId="19" fillId="0" borderId="0" xfId="0" applyNumberFormat="1" applyFont="1"/>
    <xf numFmtId="0" fontId="11" fillId="0" borderId="0" xfId="0" applyFont="1" applyAlignment="1">
      <alignment horizontal="right"/>
    </xf>
    <xf numFmtId="1" fontId="11" fillId="0" borderId="0" xfId="0" applyNumberFormat="1" applyFont="1" applyAlignment="1">
      <alignment horizontal="right"/>
    </xf>
    <xf numFmtId="2" fontId="0" fillId="0" borderId="0" xfId="0" applyNumberFormat="1"/>
    <xf numFmtId="2" fontId="11" fillId="0" borderId="0" xfId="0" applyNumberFormat="1" applyFont="1"/>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4" fillId="0" borderId="14" xfId="0" applyFont="1" applyBorder="1"/>
    <xf numFmtId="0" fontId="4" fillId="0" borderId="8" xfId="0" applyFont="1" applyBorder="1"/>
    <xf numFmtId="0" fontId="4" fillId="0" borderId="15" xfId="0" applyFont="1" applyBorder="1"/>
    <xf numFmtId="2" fontId="11" fillId="0" borderId="0" xfId="0" applyNumberFormat="1" applyFont="1" applyAlignment="1">
      <alignment horizontal="left"/>
    </xf>
    <xf numFmtId="2" fontId="0" fillId="0" borderId="7" xfId="0" applyNumberFormat="1" applyBorder="1"/>
    <xf numFmtId="0" fontId="0" fillId="0" borderId="16" xfId="0" applyBorder="1" applyAlignment="1">
      <alignment horizontal="center"/>
    </xf>
    <xf numFmtId="0" fontId="6" fillId="0" borderId="0" xfId="0" applyFont="1" applyAlignment="1">
      <alignment horizontal="center"/>
    </xf>
    <xf numFmtId="0" fontId="9" fillId="0" borderId="0" xfId="0" applyFont="1"/>
    <xf numFmtId="164" fontId="2" fillId="0" borderId="0" xfId="0" applyNumberFormat="1" applyFont="1" applyAlignment="1">
      <alignment horizontal="left"/>
    </xf>
    <xf numFmtId="0" fontId="2" fillId="0" borderId="0" xfId="0" applyFont="1"/>
    <xf numFmtId="0" fontId="8" fillId="0" borderId="0" xfId="0" applyFont="1" applyAlignment="1">
      <alignment horizontal="left"/>
    </xf>
    <xf numFmtId="0" fontId="11" fillId="0" borderId="16" xfId="0" applyFont="1" applyBorder="1" applyAlignment="1">
      <alignment horizontal="center" vertical="top" wrapText="1"/>
    </xf>
    <xf numFmtId="0" fontId="11" fillId="0" borderId="16" xfId="0" applyFont="1" applyBorder="1" applyAlignment="1">
      <alignment vertical="top" wrapText="1"/>
    </xf>
    <xf numFmtId="0" fontId="11" fillId="0" borderId="16" xfId="0" applyFont="1" applyBorder="1" applyAlignment="1">
      <alignment horizontal="left" vertical="top" wrapText="1"/>
    </xf>
    <xf numFmtId="0" fontId="11" fillId="0" borderId="19" xfId="0" applyFont="1" applyBorder="1" applyAlignment="1">
      <alignment horizontal="center" vertical="center"/>
    </xf>
    <xf numFmtId="2" fontId="11" fillId="0" borderId="19"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19" xfId="0" applyFont="1" applyBorder="1" applyAlignment="1">
      <alignment horizontal="right" vertical="center"/>
    </xf>
    <xf numFmtId="0" fontId="0" fillId="0" borderId="0" xfId="0" applyAlignment="1">
      <alignment vertical="center"/>
    </xf>
    <xf numFmtId="0" fontId="11" fillId="0" borderId="16" xfId="0" applyFont="1" applyBorder="1" applyAlignment="1">
      <alignment horizontal="justify" vertical="top" wrapText="1"/>
    </xf>
    <xf numFmtId="0" fontId="11" fillId="0" borderId="16" xfId="0" applyFont="1" applyBorder="1" applyAlignment="1">
      <alignment horizontal="right" vertical="top" wrapText="1"/>
    </xf>
    <xf numFmtId="0" fontId="3" fillId="0" borderId="16" xfId="0" applyFont="1" applyBorder="1" applyAlignment="1">
      <alignment horizontal="right"/>
    </xf>
    <xf numFmtId="0" fontId="0" fillId="0" borderId="18" xfId="0" applyBorder="1" applyAlignment="1">
      <alignment horizontal="right"/>
    </xf>
    <xf numFmtId="0" fontId="0" fillId="0" borderId="16" xfId="0" applyBorder="1" applyAlignment="1">
      <alignment horizontal="right"/>
    </xf>
    <xf numFmtId="2" fontId="22" fillId="0" borderId="16" xfId="0" applyNumberFormat="1" applyFont="1" applyBorder="1" applyAlignment="1">
      <alignment horizontal="right" vertical="top" wrapText="1"/>
    </xf>
    <xf numFmtId="0" fontId="3" fillId="0" borderId="16" xfId="0" applyFont="1" applyBorder="1" applyAlignment="1">
      <alignment horizontal="right" vertical="top" wrapText="1"/>
    </xf>
    <xf numFmtId="2" fontId="22" fillId="0" borderId="18" xfId="0" applyNumberFormat="1" applyFont="1" applyBorder="1" applyAlignment="1">
      <alignment horizontal="right" vertical="top" wrapText="1"/>
    </xf>
    <xf numFmtId="2" fontId="3" fillId="0" borderId="16" xfId="0" applyNumberFormat="1" applyFont="1" applyBorder="1" applyAlignment="1">
      <alignment horizontal="right" vertical="top" wrapText="1"/>
    </xf>
    <xf numFmtId="0" fontId="11" fillId="0" borderId="16" xfId="0" applyFont="1" applyBorder="1" applyAlignment="1">
      <alignment horizontal="right" vertical="top"/>
    </xf>
    <xf numFmtId="2" fontId="23" fillId="0" borderId="16" xfId="0" applyNumberFormat="1" applyFont="1" applyBorder="1" applyAlignment="1">
      <alignment horizontal="right" vertical="top" wrapText="1"/>
    </xf>
    <xf numFmtId="0" fontId="0" fillId="0" borderId="16" xfId="0" applyBorder="1" applyAlignment="1">
      <alignment horizontal="center" vertical="top" wrapText="1"/>
    </xf>
    <xf numFmtId="0" fontId="0" fillId="0" borderId="16" xfId="0" applyBorder="1" applyAlignment="1">
      <alignment vertical="top" wrapText="1"/>
    </xf>
    <xf numFmtId="0" fontId="0" fillId="0" borderId="16" xfId="0" applyBorder="1" applyAlignment="1">
      <alignment horizontal="right" vertical="top" wrapText="1"/>
    </xf>
    <xf numFmtId="2" fontId="0" fillId="0" borderId="16" xfId="0" applyNumberFormat="1" applyBorder="1" applyAlignment="1">
      <alignment horizontal="right" vertical="top" wrapText="1"/>
    </xf>
    <xf numFmtId="2" fontId="22" fillId="0" borderId="16" xfId="0" applyNumberFormat="1" applyFont="1" applyBorder="1" applyAlignment="1">
      <alignment horizontal="left" vertical="top" wrapText="1"/>
    </xf>
    <xf numFmtId="2" fontId="13" fillId="0" borderId="16" xfId="1" applyNumberFormat="1" applyFill="1" applyBorder="1" applyAlignment="1" applyProtection="1">
      <alignment horizontal="left" vertical="top"/>
    </xf>
    <xf numFmtId="2" fontId="0" fillId="0" borderId="16" xfId="0" applyNumberFormat="1" applyBorder="1" applyAlignment="1">
      <alignment horizontal="right"/>
    </xf>
    <xf numFmtId="0" fontId="3" fillId="0" borderId="16" xfId="0" applyFont="1" applyBorder="1" applyAlignment="1">
      <alignment horizontal="center" vertical="top" wrapText="1"/>
    </xf>
    <xf numFmtId="4" fontId="15" fillId="0" borderId="0" xfId="0" applyNumberFormat="1" applyFont="1"/>
    <xf numFmtId="0" fontId="26" fillId="0" borderId="0" xfId="0" applyFont="1"/>
    <xf numFmtId="0" fontId="26" fillId="0" borderId="0" xfId="0" applyFont="1" applyAlignment="1">
      <alignment horizontal="center"/>
    </xf>
    <xf numFmtId="0" fontId="27" fillId="0" borderId="0" xfId="0" applyFont="1"/>
    <xf numFmtId="0" fontId="26" fillId="0" borderId="0" xfId="0" applyFont="1" applyAlignment="1">
      <alignment horizontal="left"/>
    </xf>
    <xf numFmtId="0" fontId="26" fillId="0" borderId="0" xfId="0" quotePrefix="1" applyFont="1" applyAlignment="1">
      <alignment horizontal="center"/>
    </xf>
    <xf numFmtId="9" fontId="4" fillId="0" borderId="0" xfId="0" applyNumberFormat="1" applyFont="1"/>
    <xf numFmtId="9" fontId="11" fillId="0" borderId="16" xfId="0" applyNumberFormat="1" applyFont="1" applyBorder="1" applyAlignment="1">
      <alignment horizontal="right" vertical="top" wrapText="1"/>
    </xf>
    <xf numFmtId="2" fontId="3" fillId="0" borderId="16" xfId="0" applyNumberFormat="1" applyFont="1" applyBorder="1" applyAlignment="1">
      <alignment horizontal="center" vertical="top" wrapText="1"/>
    </xf>
    <xf numFmtId="2" fontId="11" fillId="0" borderId="16" xfId="0" applyNumberFormat="1" applyFont="1" applyBorder="1" applyAlignment="1">
      <alignment horizontal="right" vertical="top" wrapText="1"/>
    </xf>
    <xf numFmtId="0" fontId="2" fillId="0" borderId="16" xfId="0" applyFont="1" applyBorder="1" applyAlignment="1">
      <alignment horizontal="center" vertical="top" wrapText="1"/>
    </xf>
    <xf numFmtId="0" fontId="2" fillId="0" borderId="16" xfId="0" applyFont="1" applyBorder="1" applyAlignment="1">
      <alignment horizontal="right" vertical="top" wrapText="1"/>
    </xf>
    <xf numFmtId="0" fontId="28" fillId="0" borderId="0" xfId="0" applyFont="1" applyAlignment="1">
      <alignment horizontal="center"/>
    </xf>
    <xf numFmtId="2" fontId="29" fillId="0" borderId="19" xfId="0" applyNumberFormat="1" applyFont="1" applyBorder="1" applyAlignment="1">
      <alignment horizontal="center" vertical="center"/>
    </xf>
    <xf numFmtId="0" fontId="28" fillId="0" borderId="16" xfId="0" applyFont="1" applyBorder="1" applyAlignment="1">
      <alignment horizontal="right"/>
    </xf>
    <xf numFmtId="2" fontId="28" fillId="0" borderId="16" xfId="0" applyNumberFormat="1" applyFont="1" applyBorder="1" applyAlignment="1">
      <alignment horizontal="right" vertical="top" wrapText="1"/>
    </xf>
    <xf numFmtId="0" fontId="28" fillId="0" borderId="0" xfId="0" applyFont="1"/>
    <xf numFmtId="0" fontId="29" fillId="0" borderId="0" xfId="0" applyFont="1"/>
    <xf numFmtId="0" fontId="29" fillId="0" borderId="20" xfId="0" applyFont="1" applyBorder="1" applyAlignment="1">
      <alignment horizontal="center" vertical="center"/>
    </xf>
    <xf numFmtId="0" fontId="28" fillId="0" borderId="18" xfId="0" applyFont="1" applyBorder="1" applyAlignment="1">
      <alignment horizontal="right"/>
    </xf>
    <xf numFmtId="0" fontId="28" fillId="0" borderId="0" xfId="0" applyFont="1" applyAlignment="1">
      <alignment horizontal="right"/>
    </xf>
    <xf numFmtId="2" fontId="28" fillId="0" borderId="18" xfId="0" applyNumberFormat="1" applyFont="1" applyBorder="1" applyAlignment="1">
      <alignment horizontal="right" vertical="top" wrapText="1"/>
    </xf>
    <xf numFmtId="2" fontId="28" fillId="0" borderId="0" xfId="0" applyNumberFormat="1" applyFont="1"/>
    <xf numFmtId="0" fontId="29" fillId="0" borderId="19" xfId="0" applyFont="1" applyBorder="1" applyAlignment="1">
      <alignment horizontal="center" vertical="center"/>
    </xf>
    <xf numFmtId="0" fontId="29" fillId="0" borderId="16" xfId="0" applyFont="1" applyBorder="1" applyAlignment="1">
      <alignment horizontal="right" vertical="top" wrapText="1"/>
    </xf>
    <xf numFmtId="0" fontId="29" fillId="0" borderId="16" xfId="0" applyFont="1" applyBorder="1" applyAlignment="1">
      <alignment horizontal="right" vertical="top"/>
    </xf>
    <xf numFmtId="2" fontId="30" fillId="0" borderId="16" xfId="1" applyNumberFormat="1" applyFont="1" applyFill="1" applyBorder="1" applyAlignment="1" applyProtection="1">
      <alignment horizontal="left" vertical="top"/>
    </xf>
    <xf numFmtId="0" fontId="28" fillId="0" borderId="16" xfId="0" applyFont="1" applyBorder="1" applyAlignment="1">
      <alignment horizontal="right" vertical="top" wrapText="1"/>
    </xf>
    <xf numFmtId="2" fontId="2" fillId="0" borderId="16" xfId="0" applyNumberFormat="1" applyFont="1" applyBorder="1" applyAlignment="1">
      <alignment horizontal="right" vertical="top" wrapText="1"/>
    </xf>
    <xf numFmtId="0" fontId="0" fillId="0" borderId="0" xfId="0" applyAlignment="1">
      <alignment wrapText="1"/>
    </xf>
    <xf numFmtId="0" fontId="31" fillId="0" borderId="16" xfId="0" applyFont="1" applyBorder="1" applyAlignment="1">
      <alignment horizontal="justify" vertical="top" wrapText="1"/>
    </xf>
    <xf numFmtId="0" fontId="11" fillId="0" borderId="16" xfId="0" applyFont="1" applyBorder="1" applyAlignment="1">
      <alignment horizontal="center" vertical="center"/>
    </xf>
    <xf numFmtId="0" fontId="29" fillId="0" borderId="16" xfId="0" applyFont="1" applyBorder="1" applyAlignment="1">
      <alignment horizontal="center" vertical="center"/>
    </xf>
    <xf numFmtId="2" fontId="29" fillId="0" borderId="16" xfId="0" applyNumberFormat="1" applyFont="1" applyBorder="1" applyAlignment="1">
      <alignment horizontal="center" vertical="center"/>
    </xf>
    <xf numFmtId="0" fontId="29" fillId="0" borderId="18" xfId="0" applyFont="1" applyBorder="1" applyAlignment="1">
      <alignment horizontal="center" vertical="center"/>
    </xf>
    <xf numFmtId="0" fontId="11" fillId="0" borderId="16" xfId="0" applyFont="1" applyBorder="1" applyAlignment="1">
      <alignment horizontal="right" vertical="center"/>
    </xf>
    <xf numFmtId="0" fontId="8" fillId="0" borderId="16" xfId="0" applyFont="1" applyBorder="1" applyAlignment="1">
      <alignment horizontal="left" vertical="center"/>
    </xf>
    <xf numFmtId="2" fontId="8" fillId="0" borderId="16" xfId="0" applyNumberFormat="1" applyFont="1" applyBorder="1" applyAlignment="1">
      <alignment horizontal="left" vertical="top"/>
    </xf>
    <xf numFmtId="2" fontId="32" fillId="0" borderId="16" xfId="0" applyNumberFormat="1" applyFont="1" applyBorder="1" applyAlignment="1">
      <alignment horizontal="left" vertical="top"/>
    </xf>
    <xf numFmtId="2" fontId="28" fillId="0" borderId="16" xfId="0" applyNumberFormat="1" applyFont="1" applyBorder="1" applyAlignment="1">
      <alignment horizontal="left" vertical="top"/>
    </xf>
    <xf numFmtId="2" fontId="15" fillId="0" borderId="16" xfId="0" applyNumberFormat="1" applyFont="1" applyBorder="1" applyAlignment="1">
      <alignment horizontal="right" vertical="top" wrapText="1"/>
    </xf>
    <xf numFmtId="0" fontId="16" fillId="0" borderId="16" xfId="0" applyFont="1" applyBorder="1" applyAlignment="1">
      <alignment horizontal="right" vertical="top" wrapText="1"/>
    </xf>
    <xf numFmtId="0" fontId="16" fillId="0" borderId="0" xfId="0" applyFont="1" applyAlignment="1">
      <alignment horizontal="right"/>
    </xf>
    <xf numFmtId="2" fontId="33" fillId="0" borderId="16" xfId="0" applyNumberFormat="1" applyFont="1" applyBorder="1" applyAlignment="1">
      <alignment horizontal="left" vertical="top"/>
    </xf>
    <xf numFmtId="2" fontId="12" fillId="0" borderId="16" xfId="0" applyNumberFormat="1" applyFont="1" applyBorder="1" applyAlignment="1">
      <alignment horizontal="right"/>
    </xf>
    <xf numFmtId="2" fontId="11" fillId="0" borderId="19" xfId="0" applyNumberFormat="1" applyFont="1" applyBorder="1" applyAlignment="1">
      <alignment horizontal="right" vertical="top" wrapText="1"/>
    </xf>
    <xf numFmtId="0" fontId="12" fillId="0" borderId="16" xfId="0" applyFont="1" applyBorder="1" applyAlignment="1">
      <alignment vertical="top" wrapText="1"/>
    </xf>
    <xf numFmtId="9" fontId="3" fillId="0" borderId="0" xfId="0" applyNumberFormat="1" applyFont="1"/>
    <xf numFmtId="10" fontId="0" fillId="0" borderId="0" xfId="0" applyNumberFormat="1"/>
    <xf numFmtId="10" fontId="2" fillId="0" borderId="0" xfId="0" applyNumberFormat="1" applyFont="1"/>
    <xf numFmtId="165" fontId="22" fillId="0" borderId="16" xfId="0" applyNumberFormat="1" applyFont="1" applyBorder="1" applyAlignment="1">
      <alignment horizontal="right" vertical="top" wrapText="1"/>
    </xf>
    <xf numFmtId="166" fontId="22" fillId="0" borderId="16" xfId="0" applyNumberFormat="1" applyFont="1" applyBorder="1" applyAlignment="1">
      <alignment horizontal="right" vertical="top" wrapText="1"/>
    </xf>
    <xf numFmtId="0" fontId="34" fillId="0" borderId="16" xfId="0" applyFont="1" applyBorder="1" applyAlignment="1">
      <alignment horizontal="center" vertical="top" wrapText="1"/>
    </xf>
    <xf numFmtId="0" fontId="26" fillId="0" borderId="16" xfId="0" applyFont="1" applyBorder="1" applyAlignment="1">
      <alignment horizontal="right" vertical="top" wrapText="1"/>
    </xf>
    <xf numFmtId="2" fontId="35" fillId="0" borderId="18" xfId="0" applyNumberFormat="1" applyFont="1" applyBorder="1" applyAlignment="1">
      <alignment horizontal="right" vertical="top" wrapText="1"/>
    </xf>
    <xf numFmtId="2" fontId="26" fillId="0" borderId="16" xfId="0" applyNumberFormat="1" applyFont="1" applyBorder="1" applyAlignment="1">
      <alignment horizontal="right" vertical="top" wrapText="1"/>
    </xf>
    <xf numFmtId="0" fontId="26" fillId="0" borderId="16" xfId="0" applyFont="1" applyBorder="1" applyAlignment="1">
      <alignment horizontal="center" vertical="top" wrapText="1"/>
    </xf>
    <xf numFmtId="0" fontId="9" fillId="0" borderId="21" xfId="2" applyFont="1" applyBorder="1" applyAlignment="1">
      <alignment horizontal="center"/>
    </xf>
    <xf numFmtId="0" fontId="9" fillId="0" borderId="0" xfId="2" applyFont="1" applyAlignment="1">
      <alignment horizontal="center" vertical="center"/>
    </xf>
    <xf numFmtId="0" fontId="9" fillId="0" borderId="0" xfId="2" applyFont="1" applyAlignment="1">
      <alignment horizontal="center"/>
    </xf>
    <xf numFmtId="168" fontId="9" fillId="0" borderId="0" xfId="4" applyNumberFormat="1" applyFont="1" applyBorder="1" applyAlignment="1">
      <alignment horizontal="center" vertical="top"/>
    </xf>
    <xf numFmtId="0" fontId="9" fillId="0" borderId="22" xfId="2" applyFont="1" applyBorder="1" applyAlignment="1">
      <alignment horizontal="center" vertical="top"/>
    </xf>
    <xf numFmtId="0" fontId="4" fillId="0" borderId="21" xfId="2" applyFont="1" applyBorder="1" applyAlignment="1">
      <alignment horizontal="center"/>
    </xf>
    <xf numFmtId="0" fontId="36" fillId="0" borderId="0" xfId="2" applyFont="1"/>
    <xf numFmtId="0" fontId="37" fillId="0" borderId="0" xfId="2" applyFont="1"/>
    <xf numFmtId="168" fontId="9" fillId="0" borderId="0" xfId="4" applyNumberFormat="1" applyFont="1" applyBorder="1" applyAlignment="1">
      <alignment horizontal="center"/>
    </xf>
    <xf numFmtId="0" fontId="4" fillId="0" borderId="22" xfId="2" applyFont="1" applyBorder="1" applyAlignment="1">
      <alignment horizontal="center"/>
    </xf>
    <xf numFmtId="0" fontId="8" fillId="0" borderId="21" xfId="2" applyFont="1" applyBorder="1" applyAlignment="1">
      <alignment horizontal="center"/>
    </xf>
    <xf numFmtId="0" fontId="20" fillId="0" borderId="0" xfId="2" applyFont="1" applyAlignment="1">
      <alignment horizontal="center"/>
    </xf>
    <xf numFmtId="0" fontId="4" fillId="0" borderId="0" xfId="2" applyFont="1" applyAlignment="1">
      <alignment horizontal="center"/>
    </xf>
    <xf numFmtId="0" fontId="4" fillId="0" borderId="0" xfId="2" applyFont="1"/>
    <xf numFmtId="1" fontId="4" fillId="0" borderId="0" xfId="2" applyNumberFormat="1" applyFont="1" applyAlignment="1">
      <alignment horizontal="center"/>
    </xf>
    <xf numFmtId="2" fontId="4" fillId="0" borderId="0" xfId="2" quotePrefix="1" applyNumberFormat="1" applyFont="1" applyAlignment="1">
      <alignment horizontal="center"/>
    </xf>
    <xf numFmtId="2" fontId="4" fillId="0" borderId="0" xfId="2" applyNumberFormat="1" applyFont="1" applyAlignment="1">
      <alignment horizontal="center"/>
    </xf>
    <xf numFmtId="0" fontId="9" fillId="0" borderId="0" xfId="2" applyFont="1"/>
    <xf numFmtId="168" fontId="4" fillId="0" borderId="0" xfId="4" applyNumberFormat="1" applyFont="1" applyBorder="1" applyAlignment="1">
      <alignment horizontal="center"/>
    </xf>
    <xf numFmtId="0" fontId="38" fillId="0" borderId="0" xfId="2" applyFont="1"/>
    <xf numFmtId="2" fontId="9" fillId="0" borderId="0" xfId="2" applyNumberFormat="1" applyFont="1" applyAlignment="1">
      <alignment horizontal="center"/>
    </xf>
    <xf numFmtId="166" fontId="4" fillId="0" borderId="0" xfId="2" applyNumberFormat="1" applyFont="1" applyAlignment="1">
      <alignment horizontal="center"/>
    </xf>
    <xf numFmtId="0" fontId="4" fillId="0" borderId="0" xfId="2" applyFont="1" applyAlignment="1">
      <alignment horizontal="right"/>
    </xf>
    <xf numFmtId="0" fontId="9" fillId="0" borderId="22" xfId="2" applyFont="1" applyBorder="1" applyAlignment="1">
      <alignment horizontal="center"/>
    </xf>
    <xf numFmtId="1" fontId="4" fillId="0" borderId="0" xfId="2" quotePrefix="1" applyNumberFormat="1" applyFont="1" applyAlignment="1">
      <alignment horizontal="center"/>
    </xf>
    <xf numFmtId="2" fontId="9" fillId="0" borderId="0" xfId="2" quotePrefix="1" applyNumberFormat="1" applyFont="1" applyAlignment="1">
      <alignment horizontal="center"/>
    </xf>
    <xf numFmtId="168" fontId="4" fillId="0" borderId="0" xfId="4" quotePrefix="1" applyNumberFormat="1" applyFont="1" applyBorder="1" applyAlignment="1">
      <alignment horizontal="center"/>
    </xf>
    <xf numFmtId="169" fontId="4" fillId="0" borderId="0" xfId="2" quotePrefix="1" applyNumberFormat="1" applyFont="1" applyAlignment="1">
      <alignment horizontal="center"/>
    </xf>
    <xf numFmtId="167" fontId="4" fillId="0" borderId="16" xfId="5" applyFont="1" applyFill="1" applyBorder="1" applyAlignment="1">
      <alignment horizontal="center" wrapText="1"/>
    </xf>
    <xf numFmtId="167" fontId="4" fillId="0" borderId="16" xfId="5" applyFont="1" applyFill="1" applyBorder="1" applyAlignment="1">
      <alignment wrapText="1"/>
    </xf>
    <xf numFmtId="167" fontId="4" fillId="0" borderId="13" xfId="5" applyFont="1" applyFill="1" applyBorder="1" applyAlignment="1">
      <alignment wrapText="1"/>
    </xf>
    <xf numFmtId="0" fontId="4" fillId="0" borderId="23" xfId="2" applyFont="1" applyBorder="1" applyAlignment="1">
      <alignment horizontal="center"/>
    </xf>
    <xf numFmtId="0" fontId="9" fillId="0" borderId="8" xfId="2" applyFont="1" applyBorder="1" applyAlignment="1">
      <alignment horizontal="left"/>
    </xf>
    <xf numFmtId="0" fontId="4" fillId="0" borderId="8" xfId="2" applyFont="1" applyBorder="1" applyAlignment="1">
      <alignment horizontal="center" vertical="top" wrapText="1"/>
    </xf>
    <xf numFmtId="2" fontId="4" fillId="0" borderId="8" xfId="2" quotePrefix="1" applyNumberFormat="1" applyFont="1" applyBorder="1" applyAlignment="1">
      <alignment horizontal="center"/>
    </xf>
    <xf numFmtId="2" fontId="4" fillId="0" borderId="8" xfId="2" applyNumberFormat="1" applyFont="1" applyBorder="1" applyAlignment="1">
      <alignment horizontal="center"/>
    </xf>
    <xf numFmtId="0" fontId="4" fillId="0" borderId="0" xfId="2" applyFont="1" applyAlignment="1">
      <alignment horizontal="right" vertical="center"/>
    </xf>
    <xf numFmtId="2" fontId="4" fillId="0" borderId="0" xfId="2" applyNumberFormat="1" applyFont="1" applyAlignment="1">
      <alignment horizontal="right"/>
    </xf>
    <xf numFmtId="0" fontId="4" fillId="0" borderId="8" xfId="2" applyFont="1" applyBorder="1" applyAlignment="1">
      <alignment horizontal="right" vertical="center"/>
    </xf>
    <xf numFmtId="2" fontId="4" fillId="0" borderId="8" xfId="2" applyNumberFormat="1" applyFont="1" applyBorder="1" applyAlignment="1">
      <alignment horizontal="right"/>
    </xf>
    <xf numFmtId="0" fontId="4" fillId="0" borderId="8" xfId="2" applyFont="1" applyBorder="1" applyAlignment="1">
      <alignment horizontal="center"/>
    </xf>
    <xf numFmtId="0" fontId="9" fillId="0" borderId="8" xfId="2" applyFont="1" applyBorder="1" applyAlignment="1">
      <alignment horizontal="center"/>
    </xf>
    <xf numFmtId="168" fontId="9" fillId="0" borderId="8" xfId="4" applyNumberFormat="1" applyFont="1" applyBorder="1" applyAlignment="1">
      <alignment horizontal="center"/>
    </xf>
    <xf numFmtId="0" fontId="4" fillId="0" borderId="24" xfId="2" applyFont="1" applyBorder="1" applyAlignment="1">
      <alignment horizontal="center"/>
    </xf>
    <xf numFmtId="0" fontId="4" fillId="0" borderId="21" xfId="2" quotePrefix="1" applyFont="1" applyBorder="1" applyAlignment="1">
      <alignment horizontal="center"/>
    </xf>
    <xf numFmtId="2" fontId="4" fillId="0" borderId="9" xfId="2" applyNumberFormat="1" applyFont="1" applyBorder="1" applyAlignment="1">
      <alignment horizontal="center"/>
    </xf>
    <xf numFmtId="0" fontId="4" fillId="0" borderId="0" xfId="2" applyFont="1" applyAlignment="1">
      <alignment horizontal="left"/>
    </xf>
    <xf numFmtId="0" fontId="9" fillId="0" borderId="8" xfId="2" applyFont="1" applyBorder="1"/>
    <xf numFmtId="1" fontId="4" fillId="0" borderId="8" xfId="2" applyNumberFormat="1" applyFont="1" applyBorder="1" applyAlignment="1">
      <alignment horizontal="center"/>
    </xf>
    <xf numFmtId="2" fontId="9" fillId="0" borderId="8" xfId="2" applyNumberFormat="1" applyFont="1" applyBorder="1" applyAlignment="1">
      <alignment horizontal="center"/>
    </xf>
    <xf numFmtId="0" fontId="9" fillId="0" borderId="8" xfId="6" applyFont="1" applyBorder="1" applyAlignment="1">
      <alignment horizontal="right" vertical="top" wrapText="1"/>
    </xf>
    <xf numFmtId="2" fontId="9" fillId="0" borderId="8" xfId="3" applyNumberFormat="1" applyFont="1" applyBorder="1" applyAlignment="1">
      <alignment horizontal="center"/>
    </xf>
    <xf numFmtId="0" fontId="9" fillId="0" borderId="8" xfId="3" applyFont="1" applyBorder="1" applyAlignment="1">
      <alignment horizontal="center"/>
    </xf>
    <xf numFmtId="0" fontId="4" fillId="0" borderId="25" xfId="2" applyFont="1" applyBorder="1" applyAlignment="1">
      <alignment horizontal="center"/>
    </xf>
    <xf numFmtId="0" fontId="4" fillId="0" borderId="5" xfId="2" applyFont="1" applyBorder="1"/>
    <xf numFmtId="0" fontId="4" fillId="0" borderId="5" xfId="2" applyFont="1" applyBorder="1" applyAlignment="1">
      <alignment horizontal="center"/>
    </xf>
    <xf numFmtId="165" fontId="4" fillId="0" borderId="5" xfId="2" applyNumberFormat="1" applyFont="1" applyBorder="1" applyAlignment="1">
      <alignment horizontal="center"/>
    </xf>
    <xf numFmtId="0" fontId="41" fillId="0" borderId="5" xfId="2" applyFont="1" applyBorder="1" applyAlignment="1">
      <alignment horizontal="right"/>
    </xf>
    <xf numFmtId="0" fontId="9" fillId="0" borderId="5" xfId="2" applyFont="1" applyBorder="1" applyAlignment="1">
      <alignment horizontal="center"/>
    </xf>
    <xf numFmtId="170" fontId="9" fillId="0" borderId="26" xfId="4" applyNumberFormat="1" applyFont="1" applyBorder="1" applyAlignment="1">
      <alignment horizontal="right"/>
    </xf>
    <xf numFmtId="0" fontId="4" fillId="0" borderId="6" xfId="2" applyFont="1" applyBorder="1" applyAlignment="1">
      <alignment horizontal="center"/>
    </xf>
    <xf numFmtId="168" fontId="4" fillId="0" borderId="0" xfId="2" applyNumberFormat="1" applyFont="1"/>
    <xf numFmtId="0" fontId="42" fillId="0" borderId="0" xfId="6" applyFont="1" applyAlignment="1">
      <alignment vertical="top"/>
    </xf>
    <xf numFmtId="0" fontId="4" fillId="0" borderId="8" xfId="2" applyFont="1" applyBorder="1"/>
    <xf numFmtId="167" fontId="4" fillId="0" borderId="10" xfId="5" applyFont="1" applyFill="1" applyBorder="1" applyAlignment="1">
      <alignment horizontal="center" wrapText="1"/>
    </xf>
    <xf numFmtId="167" fontId="4" fillId="0" borderId="16" xfId="5" applyFont="1" applyFill="1" applyBorder="1" applyAlignment="1">
      <alignment horizontal="center" wrapText="1"/>
    </xf>
    <xf numFmtId="0" fontId="6" fillId="0" borderId="0" xfId="0" applyFont="1" applyAlignment="1">
      <alignment horizontal="center"/>
    </xf>
    <xf numFmtId="0" fontId="20" fillId="0" borderId="0" xfId="0" applyFont="1" applyAlignment="1">
      <alignment horizontal="center"/>
    </xf>
    <xf numFmtId="0" fontId="11" fillId="0" borderId="17" xfId="0" applyFont="1" applyBorder="1" applyAlignment="1">
      <alignment horizontal="center" vertical="top" wrapText="1"/>
    </xf>
    <xf numFmtId="0" fontId="11" fillId="0" borderId="0" xfId="0" applyFont="1" applyAlignment="1">
      <alignment horizontal="center" vertical="top" wrapText="1"/>
    </xf>
    <xf numFmtId="0" fontId="11" fillId="0" borderId="18" xfId="0" applyFont="1" applyBorder="1" applyAlignment="1">
      <alignment horizontal="center" vertical="top" wrapText="1"/>
    </xf>
    <xf numFmtId="2" fontId="10" fillId="0" borderId="0" xfId="0" applyNumberFormat="1" applyFont="1" applyAlignment="1">
      <alignment horizontal="center"/>
    </xf>
    <xf numFmtId="0" fontId="4" fillId="0" borderId="0" xfId="0" applyFont="1" applyAlignment="1">
      <alignment horizontal="center"/>
    </xf>
    <xf numFmtId="0" fontId="2" fillId="0" borderId="0" xfId="0" applyFont="1" applyAlignment="1">
      <alignment horizontal="center" vertical="top" wrapText="1"/>
    </xf>
    <xf numFmtId="0" fontId="3" fillId="0" borderId="0" xfId="0" applyFont="1" applyAlignment="1">
      <alignment horizontal="center" vertical="top" wrapText="1"/>
    </xf>
    <xf numFmtId="0" fontId="14" fillId="0" borderId="0" xfId="0" applyFont="1" applyAlignment="1">
      <alignment horizontal="center"/>
    </xf>
    <xf numFmtId="0" fontId="25" fillId="0" borderId="0" xfId="0" applyFont="1" applyAlignment="1">
      <alignment horizontal="center" vertical="top" wrapText="1"/>
    </xf>
    <xf numFmtId="0" fontId="24" fillId="0" borderId="0" xfId="0" applyFont="1" applyAlignment="1">
      <alignment horizontal="center" vertical="top" wrapText="1"/>
    </xf>
    <xf numFmtId="0" fontId="4" fillId="0" borderId="0" xfId="2" applyFont="1" applyAlignment="1">
      <alignment wrapText="1"/>
    </xf>
    <xf numFmtId="0" fontId="4" fillId="0" borderId="21" xfId="2" applyFont="1" applyBorder="1" applyAlignment="1">
      <alignment horizontal="center" vertical="top"/>
    </xf>
    <xf numFmtId="0" fontId="4" fillId="0" borderId="21" xfId="2" quotePrefix="1" applyFont="1" applyBorder="1" applyAlignment="1">
      <alignment horizontal="center" vertical="top"/>
    </xf>
  </cellXfs>
  <cellStyles count="8">
    <cellStyle name="Comma 2" xfId="4" xr:uid="{66EBEF10-FB77-426B-8871-E4926864B2E1}"/>
    <cellStyle name="Comma 4" xfId="5" xr:uid="{6F269259-7573-40E1-9F9B-B78DF080F4AA}"/>
    <cellStyle name="Hyperlink" xfId="1" builtinId="8"/>
    <cellStyle name="Normal" xfId="0" builtinId="0"/>
    <cellStyle name="Normal 10" xfId="3" xr:uid="{00000000-0005-0000-0000-000002000000}"/>
    <cellStyle name="Normal 2" xfId="2" xr:uid="{00000000-0005-0000-0000-000003000000}"/>
    <cellStyle name="Normal 2 2" xfId="6" xr:uid="{0942558D-AFB8-4FA8-8E4C-CE6721A5A57B}"/>
    <cellStyle name="Normal 7" xfId="7" xr:uid="{FC99A9DB-C765-479C-9616-8637A32492B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744@200kg/m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46FBA-B934-4C71-B254-C7BBB3EF4C79}">
  <dimension ref="A1:I262"/>
  <sheetViews>
    <sheetView tabSelected="1" zoomScaleNormal="100" workbookViewId="0">
      <selection activeCell="B63" sqref="B63"/>
    </sheetView>
  </sheetViews>
  <sheetFormatPr defaultRowHeight="12.75"/>
  <cols>
    <col min="1" max="1" width="5.7109375" style="36" customWidth="1"/>
    <col min="2" max="2" width="98" customWidth="1"/>
    <col min="3" max="3" width="22.5703125" style="114" customWidth="1"/>
    <col min="4" max="4" width="13.28515625" style="3" customWidth="1"/>
    <col min="5" max="5" width="17.7109375" style="36" customWidth="1"/>
    <col min="6" max="6" width="11" customWidth="1"/>
    <col min="7" max="7" width="11.7109375" customWidth="1"/>
    <col min="8" max="8" width="15.140625" customWidth="1"/>
  </cols>
  <sheetData>
    <row r="1" spans="1:5" ht="18">
      <c r="A1" s="226" t="s">
        <v>318</v>
      </c>
      <c r="B1" s="226"/>
      <c r="C1" s="226"/>
      <c r="D1" s="226"/>
      <c r="E1" s="226"/>
    </row>
    <row r="2" spans="1:5" ht="18">
      <c r="A2" s="225"/>
      <c r="B2" s="225"/>
      <c r="C2" s="225"/>
      <c r="D2" s="225"/>
      <c r="E2" s="225"/>
    </row>
    <row r="4" spans="1:5" ht="15.75">
      <c r="B4" s="74" t="s">
        <v>470</v>
      </c>
    </row>
    <row r="5" spans="1:5">
      <c r="B5" s="23"/>
    </row>
    <row r="6" spans="1:5" s="82" customFormat="1" ht="15.75" customHeight="1">
      <c r="A6" s="78" t="s">
        <v>129</v>
      </c>
      <c r="B6" s="78" t="s">
        <v>197</v>
      </c>
      <c r="C6" s="115" t="s">
        <v>220</v>
      </c>
      <c r="D6" s="78" t="s">
        <v>194</v>
      </c>
      <c r="E6" s="78" t="s">
        <v>198</v>
      </c>
    </row>
    <row r="7" spans="1:5" s="82" customFormat="1" ht="8.25" customHeight="1">
      <c r="A7" s="133"/>
      <c r="B7" s="138"/>
      <c r="C7" s="135"/>
      <c r="D7" s="133"/>
      <c r="E7" s="133"/>
    </row>
    <row r="8" spans="1:5" ht="25.5">
      <c r="A8" s="75">
        <v>1</v>
      </c>
      <c r="B8" s="76" t="s">
        <v>225</v>
      </c>
      <c r="C8" s="117"/>
      <c r="D8" s="87"/>
      <c r="E8" s="69"/>
    </row>
    <row r="9" spans="1:5" ht="17.25" customHeight="1">
      <c r="A9" s="75"/>
      <c r="B9" s="76"/>
      <c r="C9" s="117">
        <v>1050</v>
      </c>
      <c r="D9" s="87" t="s">
        <v>186</v>
      </c>
      <c r="E9" s="69" t="s">
        <v>285</v>
      </c>
    </row>
    <row r="10" spans="1:5" ht="38.25">
      <c r="A10" s="75">
        <v>2</v>
      </c>
      <c r="B10" s="77" t="s">
        <v>371</v>
      </c>
      <c r="C10" s="117"/>
      <c r="D10" s="87"/>
      <c r="E10" s="69"/>
    </row>
    <row r="11" spans="1:5" ht="14.25" customHeight="1">
      <c r="A11" s="75"/>
      <c r="B11" s="76"/>
      <c r="C11" s="117">
        <v>1050</v>
      </c>
      <c r="D11" s="89" t="s">
        <v>186</v>
      </c>
      <c r="E11" s="112" t="s">
        <v>285</v>
      </c>
    </row>
    <row r="12" spans="1:5" ht="102">
      <c r="A12" s="75">
        <v>3</v>
      </c>
      <c r="B12" s="76" t="s">
        <v>316</v>
      </c>
      <c r="C12" s="117"/>
      <c r="D12" s="89"/>
      <c r="E12" s="101"/>
    </row>
    <row r="13" spans="1:5" ht="14.25" customHeight="1">
      <c r="A13" s="75"/>
      <c r="B13" s="76"/>
      <c r="C13" s="117">
        <v>3450</v>
      </c>
      <c r="D13" s="89" t="s">
        <v>186</v>
      </c>
      <c r="E13" s="112" t="s">
        <v>285</v>
      </c>
    </row>
    <row r="14" spans="1:5" ht="76.5">
      <c r="A14" s="75">
        <v>4</v>
      </c>
      <c r="B14" s="76" t="s">
        <v>246</v>
      </c>
      <c r="C14" s="117"/>
      <c r="D14" s="89"/>
      <c r="E14" s="101"/>
    </row>
    <row r="15" spans="1:5" ht="15" customHeight="1">
      <c r="A15" s="75"/>
      <c r="B15" s="76"/>
      <c r="C15" s="117">
        <v>9000</v>
      </c>
      <c r="D15" s="89" t="s">
        <v>186</v>
      </c>
      <c r="E15" s="112" t="s">
        <v>285</v>
      </c>
    </row>
    <row r="16" spans="1:5" ht="15" customHeight="1">
      <c r="A16" s="75"/>
      <c r="B16" s="76"/>
      <c r="C16" s="117"/>
      <c r="D16" s="113"/>
      <c r="E16" s="101"/>
    </row>
    <row r="17" spans="1:5" ht="63.75">
      <c r="A17" s="75">
        <v>5</v>
      </c>
      <c r="B17" s="76" t="s">
        <v>375</v>
      </c>
      <c r="C17" s="117"/>
      <c r="D17" s="89"/>
      <c r="E17" s="101"/>
    </row>
    <row r="18" spans="1:5">
      <c r="A18" s="75"/>
      <c r="B18" s="76"/>
      <c r="C18" s="117">
        <v>90000</v>
      </c>
      <c r="D18" s="89" t="s">
        <v>186</v>
      </c>
      <c r="E18" s="112" t="s">
        <v>285</v>
      </c>
    </row>
    <row r="19" spans="1:5" ht="76.5">
      <c r="A19" s="75">
        <v>6</v>
      </c>
      <c r="B19" s="76" t="s">
        <v>317</v>
      </c>
      <c r="C19" s="117"/>
      <c r="D19" s="89"/>
      <c r="E19" s="101"/>
    </row>
    <row r="20" spans="1:5" ht="15" customHeight="1">
      <c r="A20" s="75"/>
      <c r="B20" s="76"/>
      <c r="C20" s="117">
        <v>414000</v>
      </c>
      <c r="D20" s="89" t="s">
        <v>186</v>
      </c>
      <c r="E20" s="101" t="s">
        <v>285</v>
      </c>
    </row>
    <row r="21" spans="1:5" ht="15" customHeight="1">
      <c r="A21" s="75"/>
      <c r="B21" s="76"/>
      <c r="C21" s="117"/>
      <c r="D21" s="89"/>
      <c r="E21" s="101"/>
    </row>
    <row r="22" spans="1:5" ht="63.75">
      <c r="A22" s="75">
        <v>7</v>
      </c>
      <c r="B22" s="76" t="s">
        <v>323</v>
      </c>
      <c r="C22" s="117"/>
      <c r="D22" s="89"/>
      <c r="E22" s="101"/>
    </row>
    <row r="23" spans="1:5" ht="39" customHeight="1">
      <c r="A23" s="75"/>
      <c r="B23" s="76" t="s">
        <v>328</v>
      </c>
      <c r="C23" s="117"/>
      <c r="D23" s="89"/>
      <c r="E23" s="101"/>
    </row>
    <row r="24" spans="1:5" ht="19.5" customHeight="1">
      <c r="A24" s="75"/>
      <c r="B24" s="76"/>
      <c r="C24" s="117">
        <v>10560</v>
      </c>
      <c r="D24" s="113" t="s">
        <v>0</v>
      </c>
      <c r="E24" s="112" t="s">
        <v>285</v>
      </c>
    </row>
    <row r="25" spans="1:5" ht="102">
      <c r="A25" s="75">
        <v>8</v>
      </c>
      <c r="B25" s="76" t="s">
        <v>321</v>
      </c>
      <c r="C25" s="117"/>
      <c r="D25" s="89"/>
      <c r="E25" s="101"/>
    </row>
    <row r="26" spans="1:5" ht="53.25" customHeight="1">
      <c r="A26" s="75"/>
      <c r="B26" s="76" t="s">
        <v>322</v>
      </c>
      <c r="C26" s="117"/>
      <c r="D26" s="89"/>
      <c r="E26" s="112"/>
    </row>
    <row r="27" spans="1:5" ht="15" customHeight="1">
      <c r="A27" s="75"/>
      <c r="B27" s="76"/>
      <c r="C27" s="117">
        <v>13200.000000000002</v>
      </c>
      <c r="D27" s="113" t="s">
        <v>0</v>
      </c>
      <c r="E27" s="112" t="s">
        <v>285</v>
      </c>
    </row>
    <row r="28" spans="1:5" ht="63.75">
      <c r="A28" s="75">
        <v>9</v>
      </c>
      <c r="B28" s="76" t="s">
        <v>327</v>
      </c>
      <c r="C28" s="117"/>
      <c r="D28" s="89"/>
      <c r="E28" s="101"/>
    </row>
    <row r="29" spans="1:5" ht="38.25">
      <c r="A29" s="75"/>
      <c r="B29" s="76" t="s">
        <v>372</v>
      </c>
      <c r="C29" s="117"/>
    </row>
    <row r="30" spans="1:5">
      <c r="A30" s="75"/>
      <c r="B30" s="76"/>
      <c r="C30" s="117">
        <v>5520</v>
      </c>
      <c r="D30" s="113" t="s">
        <v>0</v>
      </c>
      <c r="E30" s="112" t="s">
        <v>285</v>
      </c>
    </row>
    <row r="31" spans="1:5">
      <c r="A31" s="75"/>
      <c r="B31" s="76"/>
      <c r="C31" s="117"/>
      <c r="D31" s="89"/>
      <c r="E31" s="112"/>
    </row>
    <row r="32" spans="1:5" ht="153">
      <c r="A32" s="75">
        <v>10</v>
      </c>
      <c r="B32" s="131" t="s">
        <v>333</v>
      </c>
      <c r="C32" s="88"/>
      <c r="D32" s="113"/>
      <c r="E32" s="112"/>
    </row>
    <row r="33" spans="1:9" ht="15" customHeight="1">
      <c r="A33" s="75"/>
      <c r="B33" s="76"/>
      <c r="C33" s="88">
        <v>45</v>
      </c>
      <c r="D33" s="113" t="s">
        <v>187</v>
      </c>
      <c r="E33" s="112" t="s">
        <v>285</v>
      </c>
    </row>
    <row r="34" spans="1:9" ht="76.5">
      <c r="A34" s="75">
        <v>11</v>
      </c>
      <c r="B34" s="76" t="s">
        <v>337</v>
      </c>
      <c r="C34" s="88"/>
      <c r="D34" s="113"/>
      <c r="E34" s="112"/>
    </row>
    <row r="35" spans="1:9" ht="15" customHeight="1">
      <c r="A35" s="75"/>
      <c r="B35" s="76"/>
      <c r="C35" s="152">
        <v>5700</v>
      </c>
      <c r="D35" s="113" t="s">
        <v>471</v>
      </c>
      <c r="E35" s="112" t="s">
        <v>285</v>
      </c>
    </row>
    <row r="36" spans="1:9" ht="38.25">
      <c r="A36" s="75">
        <v>12</v>
      </c>
      <c r="B36" s="76" t="s">
        <v>351</v>
      </c>
      <c r="C36" s="88">
        <v>12000</v>
      </c>
      <c r="D36" s="113" t="s">
        <v>187</v>
      </c>
      <c r="E36" s="112"/>
    </row>
    <row r="37" spans="1:9" ht="15" customHeight="1">
      <c r="A37" s="75"/>
      <c r="B37" s="76"/>
      <c r="C37" s="88"/>
      <c r="D37" s="113"/>
      <c r="E37" s="112"/>
    </row>
    <row r="38" spans="1:9" s="172" customFormat="1" ht="20.25">
      <c r="A38" s="164"/>
      <c r="B38" s="165" t="s">
        <v>463</v>
      </c>
      <c r="C38" s="166"/>
      <c r="D38" s="161"/>
      <c r="E38" s="168"/>
    </row>
    <row r="39" spans="1:9" s="172" customFormat="1" ht="18">
      <c r="A39" s="169"/>
      <c r="B39" s="170"/>
      <c r="C39" s="170"/>
      <c r="D39" s="161"/>
      <c r="E39" s="168"/>
    </row>
    <row r="40" spans="1:9" s="172" customFormat="1" ht="15.75">
      <c r="A40" s="164">
        <v>13</v>
      </c>
      <c r="B40" s="237" t="s">
        <v>472</v>
      </c>
      <c r="C40" s="175"/>
      <c r="D40" s="161"/>
      <c r="E40" s="168"/>
    </row>
    <row r="41" spans="1:9" s="172" customFormat="1" ht="15">
      <c r="A41" s="164"/>
      <c r="C41" s="175">
        <v>20</v>
      </c>
      <c r="D41" s="171" t="s">
        <v>190</v>
      </c>
      <c r="E41" s="171" t="s">
        <v>285</v>
      </c>
    </row>
    <row r="42" spans="1:9" s="172" customFormat="1" ht="15.75">
      <c r="A42" s="164"/>
      <c r="B42" s="178"/>
      <c r="C42" s="175"/>
      <c r="D42" s="161"/>
      <c r="E42" s="168"/>
    </row>
    <row r="43" spans="1:9" s="172" customFormat="1" ht="25.5">
      <c r="A43" s="164">
        <v>14</v>
      </c>
      <c r="B43" s="76" t="s">
        <v>473</v>
      </c>
      <c r="C43" s="175"/>
      <c r="D43" s="161"/>
      <c r="E43" s="168"/>
    </row>
    <row r="44" spans="1:9" s="172" customFormat="1" ht="15">
      <c r="A44" s="164"/>
      <c r="C44" s="175">
        <v>153.91212400000001</v>
      </c>
      <c r="D44" s="175" t="s">
        <v>0</v>
      </c>
      <c r="E44" s="168" t="s">
        <v>285</v>
      </c>
      <c r="I44" s="220"/>
    </row>
    <row r="45" spans="1:9" s="172" customFormat="1" ht="15">
      <c r="A45" s="164"/>
      <c r="B45" s="181"/>
      <c r="C45" s="171"/>
      <c r="D45" s="171"/>
      <c r="E45" s="168"/>
      <c r="I45" s="221"/>
    </row>
    <row r="46" spans="1:9" s="172" customFormat="1" ht="15.75">
      <c r="A46" s="164">
        <v>15</v>
      </c>
      <c r="B46" s="76" t="s">
        <v>474</v>
      </c>
      <c r="C46" s="171"/>
      <c r="D46" s="171"/>
      <c r="E46" s="182"/>
    </row>
    <row r="47" spans="1:9" s="172" customFormat="1" ht="15.75">
      <c r="A47" s="164"/>
      <c r="C47" s="174"/>
      <c r="D47" s="161"/>
      <c r="E47" s="168"/>
      <c r="I47" s="220"/>
    </row>
    <row r="48" spans="1:9" s="172" customFormat="1" ht="15">
      <c r="A48" s="164"/>
      <c r="B48" s="172" t="s">
        <v>393</v>
      </c>
      <c r="C48" s="174">
        <v>540</v>
      </c>
      <c r="D48" s="174" t="s">
        <v>395</v>
      </c>
      <c r="E48" s="168" t="s">
        <v>285</v>
      </c>
    </row>
    <row r="49" spans="1:5" s="172" customFormat="1" ht="15">
      <c r="A49" s="164"/>
      <c r="B49" s="181"/>
    </row>
    <row r="50" spans="1:5" s="172" customFormat="1" ht="15">
      <c r="A50" s="164"/>
      <c r="B50" s="172" t="s">
        <v>396</v>
      </c>
      <c r="C50" s="174">
        <v>120</v>
      </c>
      <c r="D50" s="174" t="s">
        <v>395</v>
      </c>
      <c r="E50" s="168" t="s">
        <v>285</v>
      </c>
    </row>
    <row r="51" spans="1:5" s="172" customFormat="1" ht="15.75">
      <c r="A51" s="164"/>
      <c r="B51" s="176"/>
      <c r="C51" s="171"/>
      <c r="D51" s="161"/>
      <c r="E51" s="168"/>
    </row>
    <row r="52" spans="1:5" s="172" customFormat="1" ht="38.25">
      <c r="A52" s="238">
        <v>16</v>
      </c>
      <c r="B52" s="76" t="s">
        <v>475</v>
      </c>
      <c r="C52" s="174"/>
      <c r="D52" s="161"/>
      <c r="E52" s="168"/>
    </row>
    <row r="53" spans="1:5" s="172" customFormat="1" ht="18.75">
      <c r="A53" s="164"/>
      <c r="C53" s="174">
        <v>932.84</v>
      </c>
      <c r="D53" s="175" t="s">
        <v>404</v>
      </c>
      <c r="E53" s="168" t="s">
        <v>285</v>
      </c>
    </row>
    <row r="54" spans="1:5" s="172" customFormat="1" ht="15">
      <c r="A54" s="164"/>
      <c r="C54" s="174"/>
      <c r="D54" s="175"/>
      <c r="E54" s="168"/>
    </row>
    <row r="55" spans="1:5" s="172" customFormat="1" ht="51">
      <c r="A55" s="238">
        <v>17</v>
      </c>
      <c r="B55" s="76" t="s">
        <v>476</v>
      </c>
      <c r="C55" s="181"/>
      <c r="D55" s="161"/>
      <c r="E55" s="168"/>
    </row>
    <row r="56" spans="1:5" s="172" customFormat="1" ht="15.75">
      <c r="A56" s="164"/>
      <c r="B56" s="172" t="s">
        <v>411</v>
      </c>
      <c r="C56" s="181"/>
      <c r="D56" s="161"/>
      <c r="E56" s="168"/>
    </row>
    <row r="57" spans="1:5" s="172" customFormat="1" ht="15.75">
      <c r="A57" s="164"/>
      <c r="B57" s="172" t="s">
        <v>412</v>
      </c>
      <c r="C57" s="181"/>
      <c r="D57" s="161"/>
      <c r="E57" s="168"/>
    </row>
    <row r="58" spans="1:5" s="172" customFormat="1" ht="15.75">
      <c r="A58" s="164"/>
      <c r="B58" s="176"/>
      <c r="C58" s="175">
        <v>167911.2</v>
      </c>
      <c r="D58" s="175" t="s">
        <v>482</v>
      </c>
      <c r="E58" s="187"/>
    </row>
    <row r="59" spans="1:5" s="172" customFormat="1" ht="15.75">
      <c r="A59" s="164"/>
      <c r="B59" s="176"/>
      <c r="C59" s="175"/>
      <c r="D59" s="175"/>
      <c r="E59" s="188"/>
    </row>
    <row r="60" spans="1:5" s="172" customFormat="1" ht="15">
      <c r="A60" s="164">
        <v>18</v>
      </c>
      <c r="B60" s="172" t="s">
        <v>417</v>
      </c>
      <c r="C60" s="193">
        <v>20</v>
      </c>
      <c r="D60" s="193" t="s">
        <v>190</v>
      </c>
      <c r="E60" s="168" t="s">
        <v>285</v>
      </c>
    </row>
    <row r="61" spans="1:5" s="172" customFormat="1" ht="20.25">
      <c r="A61" s="164"/>
      <c r="B61" s="165"/>
      <c r="C61" s="196"/>
      <c r="D61" s="161"/>
      <c r="E61" s="168"/>
    </row>
    <row r="62" spans="1:5" s="172" customFormat="1" ht="51">
      <c r="A62" s="203">
        <v>19</v>
      </c>
      <c r="B62" s="76" t="s">
        <v>477</v>
      </c>
      <c r="C62" s="181"/>
      <c r="D62" s="161"/>
      <c r="E62" s="168"/>
    </row>
    <row r="63" spans="1:5" s="172" customFormat="1" ht="18.75">
      <c r="A63" s="164"/>
      <c r="B63" s="172" t="s">
        <v>430</v>
      </c>
      <c r="C63" s="204">
        <v>550.15</v>
      </c>
      <c r="D63" s="175" t="s">
        <v>404</v>
      </c>
      <c r="E63" s="187"/>
    </row>
    <row r="64" spans="1:5" s="172" customFormat="1" ht="15.75">
      <c r="A64" s="164"/>
      <c r="C64" s="171"/>
      <c r="D64" s="161"/>
      <c r="E64" s="168"/>
    </row>
    <row r="65" spans="1:5" s="172" customFormat="1" ht="76.5">
      <c r="A65" s="239">
        <v>20</v>
      </c>
      <c r="B65" s="77" t="s">
        <v>478</v>
      </c>
      <c r="C65" s="171"/>
      <c r="D65" s="161"/>
      <c r="E65" s="168"/>
    </row>
    <row r="66" spans="1:5" s="172" customFormat="1" ht="18.75">
      <c r="A66" s="164"/>
      <c r="B66" s="176"/>
      <c r="C66" s="175">
        <v>608</v>
      </c>
      <c r="D66" s="175" t="s">
        <v>404</v>
      </c>
      <c r="E66" s="187"/>
    </row>
    <row r="67" spans="1:5" s="222" customFormat="1" ht="15.75">
      <c r="A67" s="190"/>
      <c r="B67" s="206"/>
      <c r="C67" s="199"/>
      <c r="D67" s="200"/>
      <c r="E67" s="168"/>
    </row>
    <row r="68" spans="1:5" s="172" customFormat="1" ht="51">
      <c r="A68" s="239">
        <v>21</v>
      </c>
      <c r="B68" s="76" t="s">
        <v>479</v>
      </c>
      <c r="C68" s="171"/>
      <c r="D68" s="161"/>
      <c r="E68" s="168"/>
    </row>
    <row r="69" spans="1:5" s="172" customFormat="1" ht="18.75">
      <c r="A69" s="164"/>
      <c r="C69" s="204">
        <v>1100</v>
      </c>
      <c r="D69" s="171" t="s">
        <v>452</v>
      </c>
      <c r="E69" s="168" t="s">
        <v>285</v>
      </c>
    </row>
    <row r="70" spans="1:5" s="172" customFormat="1" ht="51">
      <c r="A70" s="239">
        <v>22</v>
      </c>
      <c r="B70" s="76" t="s">
        <v>480</v>
      </c>
      <c r="C70" s="171"/>
      <c r="D70" s="161"/>
      <c r="E70" s="168"/>
    </row>
    <row r="71" spans="1:5" s="172" customFormat="1" ht="15.75">
      <c r="A71" s="164"/>
      <c r="B71" s="172" t="s">
        <v>411</v>
      </c>
      <c r="C71" s="171"/>
      <c r="D71" s="161"/>
      <c r="E71" s="168"/>
    </row>
    <row r="72" spans="1:5" s="172" customFormat="1" ht="15.75">
      <c r="A72" s="164"/>
      <c r="B72" s="172" t="s">
        <v>412</v>
      </c>
      <c r="C72" s="171"/>
      <c r="D72" s="161"/>
      <c r="E72" s="168"/>
    </row>
    <row r="73" spans="1:5" s="172" customFormat="1" ht="15">
      <c r="A73" s="164"/>
      <c r="C73" s="175">
        <v>208467.00000000003</v>
      </c>
      <c r="D73" s="172" t="s">
        <v>237</v>
      </c>
      <c r="E73" s="187"/>
    </row>
    <row r="74" spans="1:5" s="172" customFormat="1" ht="25.5">
      <c r="A74" s="239">
        <v>23</v>
      </c>
      <c r="B74" s="76" t="s">
        <v>481</v>
      </c>
      <c r="C74" s="175">
        <v>130</v>
      </c>
      <c r="D74" s="171" t="s">
        <v>462</v>
      </c>
      <c r="E74" s="168" t="s">
        <v>285</v>
      </c>
    </row>
    <row r="75" spans="1:5" s="172" customFormat="1" ht="15">
      <c r="A75" s="203"/>
    </row>
    <row r="76" spans="1:5">
      <c r="A76" s="75"/>
      <c r="B76" s="76"/>
      <c r="C76" s="88"/>
      <c r="D76" s="113"/>
      <c r="E76" s="112"/>
    </row>
    <row r="77" spans="1:5" ht="25.5">
      <c r="A77" s="75">
        <v>24</v>
      </c>
      <c r="B77" s="76" t="s">
        <v>340</v>
      </c>
      <c r="C77" s="88"/>
      <c r="D77" s="113"/>
      <c r="E77" s="112"/>
    </row>
    <row r="78" spans="1:5" ht="63.75">
      <c r="A78" s="75" t="s">
        <v>343</v>
      </c>
      <c r="B78" s="76" t="s">
        <v>341</v>
      </c>
      <c r="C78" s="88"/>
      <c r="D78" s="113"/>
      <c r="E78" s="112"/>
    </row>
    <row r="79" spans="1:5">
      <c r="A79" s="75"/>
      <c r="B79" s="76"/>
      <c r="C79" s="88">
        <v>9000</v>
      </c>
      <c r="D79" s="113" t="s">
        <v>187</v>
      </c>
      <c r="E79" s="112" t="s">
        <v>285</v>
      </c>
    </row>
    <row r="80" spans="1:5">
      <c r="A80" s="75"/>
      <c r="B80" s="76"/>
      <c r="C80" s="117"/>
      <c r="D80" s="89"/>
      <c r="E80" s="101"/>
    </row>
    <row r="81" spans="1:9">
      <c r="A81" s="75"/>
      <c r="B81" s="76"/>
      <c r="C81" s="117"/>
      <c r="D81" s="89"/>
      <c r="E81" s="101"/>
    </row>
    <row r="82" spans="1:9">
      <c r="A82" s="75"/>
      <c r="B82" s="76"/>
      <c r="C82" s="117"/>
      <c r="D82" s="89"/>
      <c r="E82" s="101"/>
    </row>
    <row r="83" spans="1:9" s="36" customFormat="1">
      <c r="A83"/>
      <c r="B83"/>
      <c r="C83" s="118"/>
      <c r="D83"/>
      <c r="F83"/>
      <c r="G83"/>
      <c r="H83"/>
      <c r="I83"/>
    </row>
    <row r="84" spans="1:9" s="36" customFormat="1">
      <c r="A84"/>
      <c r="B84"/>
      <c r="C84" s="118"/>
      <c r="D84"/>
      <c r="F84"/>
      <c r="G84"/>
      <c r="H84"/>
      <c r="I84"/>
    </row>
    <row r="85" spans="1:9" s="36" customFormat="1">
      <c r="A85"/>
      <c r="B85"/>
      <c r="C85" s="118"/>
      <c r="D85"/>
      <c r="F85"/>
      <c r="G85"/>
      <c r="H85"/>
      <c r="I85"/>
    </row>
    <row r="86" spans="1:9" s="36" customFormat="1">
      <c r="A86"/>
      <c r="B86"/>
      <c r="C86" s="118"/>
      <c r="D86"/>
      <c r="F86"/>
      <c r="G86"/>
      <c r="H86"/>
      <c r="I86"/>
    </row>
    <row r="87" spans="1:9" s="36" customFormat="1">
      <c r="A87"/>
      <c r="B87"/>
      <c r="C87" s="118"/>
      <c r="D87"/>
      <c r="F87"/>
      <c r="G87"/>
      <c r="H87"/>
      <c r="I87"/>
    </row>
    <row r="88" spans="1:9" s="36" customFormat="1" ht="15.75" customHeight="1">
      <c r="A88"/>
      <c r="B88"/>
      <c r="C88" s="118"/>
      <c r="D88"/>
      <c r="F88"/>
      <c r="G88"/>
      <c r="H88"/>
      <c r="I88"/>
    </row>
    <row r="89" spans="1:9" s="36" customFormat="1" ht="15.75" customHeight="1">
      <c r="A89"/>
      <c r="B89"/>
      <c r="C89" s="118"/>
      <c r="D89"/>
      <c r="F89"/>
      <c r="G89"/>
      <c r="H89"/>
      <c r="I89"/>
    </row>
    <row r="90" spans="1:9" s="36" customFormat="1">
      <c r="A90"/>
      <c r="B90"/>
      <c r="C90" s="118"/>
      <c r="D90"/>
      <c r="F90"/>
      <c r="G90"/>
      <c r="H90"/>
      <c r="I90"/>
    </row>
    <row r="91" spans="1:9" s="36" customFormat="1">
      <c r="A91"/>
      <c r="B91"/>
      <c r="C91" s="118"/>
      <c r="D91"/>
      <c r="F91"/>
      <c r="G91"/>
      <c r="H91"/>
      <c r="I91"/>
    </row>
    <row r="92" spans="1:9" s="36" customFormat="1" ht="15.75" customHeight="1">
      <c r="A92"/>
      <c r="B92"/>
      <c r="C92" s="118"/>
      <c r="D92"/>
      <c r="F92"/>
      <c r="G92"/>
      <c r="H92"/>
      <c r="I92"/>
    </row>
    <row r="93" spans="1:9" s="36" customFormat="1" ht="13.5" customHeight="1">
      <c r="A93"/>
      <c r="B93"/>
      <c r="C93" s="118"/>
      <c r="D93"/>
      <c r="F93"/>
      <c r="G93"/>
      <c r="H93"/>
      <c r="I93"/>
    </row>
    <row r="94" spans="1:9" s="36" customFormat="1" ht="15" customHeight="1">
      <c r="A94"/>
      <c r="B94"/>
      <c r="C94" s="118"/>
      <c r="D94"/>
      <c r="F94"/>
      <c r="G94"/>
      <c r="H94"/>
      <c r="I94"/>
    </row>
    <row r="95" spans="1:9" s="36" customFormat="1" ht="55.5" customHeight="1">
      <c r="A95"/>
      <c r="B95"/>
      <c r="C95" s="118"/>
      <c r="D95"/>
      <c r="F95"/>
      <c r="G95"/>
      <c r="H95"/>
      <c r="I95"/>
    </row>
    <row r="96" spans="1:9" s="36" customFormat="1" ht="17.25" customHeight="1">
      <c r="A96"/>
      <c r="B96"/>
      <c r="C96" s="118"/>
      <c r="D96"/>
      <c r="F96"/>
      <c r="G96"/>
      <c r="H96"/>
      <c r="I96"/>
    </row>
    <row r="97" spans="1:9" s="36" customFormat="1" ht="17.25" customHeight="1">
      <c r="A97"/>
      <c r="B97"/>
      <c r="C97" s="118"/>
      <c r="D97"/>
      <c r="F97"/>
      <c r="G97"/>
      <c r="H97"/>
      <c r="I97"/>
    </row>
    <row r="98" spans="1:9" s="36" customFormat="1" ht="17.25" customHeight="1">
      <c r="A98"/>
      <c r="B98"/>
      <c r="C98" s="118"/>
      <c r="D98"/>
      <c r="F98"/>
      <c r="G98"/>
      <c r="H98"/>
      <c r="I98"/>
    </row>
    <row r="99" spans="1:9" s="36" customFormat="1" ht="17.25" customHeight="1">
      <c r="A99"/>
      <c r="B99"/>
      <c r="C99" s="118"/>
      <c r="D99"/>
      <c r="F99"/>
      <c r="G99"/>
      <c r="H99"/>
      <c r="I99"/>
    </row>
    <row r="100" spans="1:9" s="36" customFormat="1" ht="17.25" customHeight="1">
      <c r="A100"/>
      <c r="B100"/>
      <c r="C100" s="118"/>
      <c r="D100"/>
      <c r="F100"/>
      <c r="G100"/>
      <c r="H100"/>
      <c r="I100"/>
    </row>
    <row r="101" spans="1:9" s="36" customFormat="1" ht="13.5" customHeight="1">
      <c r="A101"/>
      <c r="B101"/>
      <c r="C101" s="118"/>
      <c r="D101"/>
      <c r="F101"/>
      <c r="G101"/>
      <c r="H101"/>
      <c r="I101"/>
    </row>
    <row r="102" spans="1:9" s="36" customFormat="1" ht="17.25" customHeight="1">
      <c r="A102"/>
      <c r="B102"/>
      <c r="C102" s="118"/>
      <c r="D102"/>
      <c r="F102"/>
      <c r="G102"/>
      <c r="H102"/>
      <c r="I102"/>
    </row>
    <row r="103" spans="1:9" s="36" customFormat="1" ht="156" customHeight="1">
      <c r="A103"/>
      <c r="B103"/>
      <c r="C103" s="118"/>
      <c r="D103"/>
      <c r="F103"/>
      <c r="G103"/>
      <c r="H103"/>
      <c r="I103"/>
    </row>
    <row r="104" spans="1:9" s="36" customFormat="1" ht="17.25" customHeight="1">
      <c r="A104"/>
      <c r="B104"/>
      <c r="C104" s="118"/>
      <c r="D104"/>
      <c r="F104"/>
      <c r="G104"/>
      <c r="H104"/>
      <c r="I104"/>
    </row>
    <row r="105" spans="1:9" s="36" customFormat="1" ht="32.25" customHeight="1">
      <c r="A105"/>
      <c r="B105"/>
      <c r="C105" s="118"/>
      <c r="D105"/>
      <c r="F105"/>
      <c r="G105"/>
      <c r="H105"/>
      <c r="I105"/>
    </row>
    <row r="106" spans="1:9" s="36" customFormat="1" ht="54" customHeight="1">
      <c r="A106"/>
      <c r="B106"/>
      <c r="C106" s="118"/>
      <c r="D106"/>
      <c r="F106"/>
      <c r="G106"/>
      <c r="H106"/>
      <c r="I106"/>
    </row>
    <row r="107" spans="1:9" s="36" customFormat="1" ht="16.5" customHeight="1">
      <c r="A107"/>
      <c r="B107"/>
      <c r="C107" s="118"/>
      <c r="D107"/>
      <c r="F107"/>
      <c r="G107"/>
      <c r="H107"/>
      <c r="I107"/>
    </row>
    <row r="108" spans="1:9" s="36" customFormat="1" ht="15.75" customHeight="1">
      <c r="A108"/>
      <c r="B108"/>
      <c r="C108" s="118"/>
      <c r="D108"/>
      <c r="F108"/>
      <c r="G108"/>
      <c r="H108"/>
      <c r="I108"/>
    </row>
    <row r="109" spans="1:9" s="36" customFormat="1" ht="54.75" customHeight="1">
      <c r="A109"/>
      <c r="B109"/>
      <c r="C109" s="118"/>
      <c r="D109"/>
      <c r="F109"/>
      <c r="G109"/>
      <c r="H109"/>
      <c r="I109"/>
    </row>
    <row r="110" spans="1:9" s="36" customFormat="1" ht="14.25" customHeight="1">
      <c r="A110"/>
      <c r="B110"/>
      <c r="C110" s="118"/>
      <c r="D110"/>
      <c r="F110"/>
      <c r="G110"/>
      <c r="H110"/>
      <c r="I110"/>
    </row>
    <row r="111" spans="1:9" s="36" customFormat="1">
      <c r="A111"/>
      <c r="B111"/>
      <c r="C111" s="118"/>
      <c r="D111"/>
      <c r="F111"/>
      <c r="G111"/>
      <c r="H111"/>
      <c r="I111"/>
    </row>
    <row r="112" spans="1:9" s="36" customFormat="1">
      <c r="A112"/>
      <c r="B112"/>
      <c r="C112" s="118"/>
      <c r="D112"/>
      <c r="F112"/>
      <c r="G112"/>
      <c r="H112"/>
      <c r="I112"/>
    </row>
    <row r="113" spans="1:9" s="36" customFormat="1">
      <c r="A113"/>
      <c r="B113"/>
      <c r="C113" s="118"/>
      <c r="D113"/>
      <c r="F113"/>
      <c r="G113"/>
      <c r="H113"/>
      <c r="I113"/>
    </row>
    <row r="114" spans="1:9" s="36" customFormat="1">
      <c r="A114"/>
      <c r="B114"/>
      <c r="C114" s="118"/>
      <c r="D114"/>
      <c r="F114"/>
      <c r="G114"/>
      <c r="H114"/>
      <c r="I114"/>
    </row>
    <row r="115" spans="1:9" s="36" customFormat="1">
      <c r="A115"/>
      <c r="B115"/>
      <c r="C115" s="118"/>
      <c r="D115"/>
      <c r="F115"/>
      <c r="G115"/>
      <c r="H115"/>
      <c r="I115"/>
    </row>
    <row r="116" spans="1:9" s="36" customFormat="1">
      <c r="A116"/>
      <c r="B116"/>
      <c r="C116" s="118"/>
      <c r="D116"/>
      <c r="F116"/>
      <c r="G116"/>
      <c r="H116"/>
      <c r="I116"/>
    </row>
    <row r="117" spans="1:9" s="36" customFormat="1">
      <c r="A117"/>
      <c r="B117"/>
      <c r="C117" s="118"/>
      <c r="D117"/>
      <c r="F117"/>
      <c r="G117"/>
      <c r="H117"/>
      <c r="I117"/>
    </row>
    <row r="118" spans="1:9" s="36" customFormat="1" ht="15" customHeight="1">
      <c r="A118"/>
      <c r="B118"/>
      <c r="C118" s="118"/>
      <c r="D118"/>
      <c r="F118"/>
      <c r="G118"/>
      <c r="H118"/>
      <c r="I118"/>
    </row>
    <row r="119" spans="1:9" s="36" customFormat="1">
      <c r="A119"/>
      <c r="B119"/>
      <c r="C119" s="118"/>
      <c r="D119"/>
      <c r="F119"/>
      <c r="G119"/>
      <c r="H119"/>
      <c r="I119"/>
    </row>
    <row r="120" spans="1:9" s="36" customFormat="1">
      <c r="A120"/>
      <c r="B120"/>
      <c r="C120" s="118"/>
      <c r="D120"/>
      <c r="F120"/>
      <c r="G120"/>
      <c r="H120"/>
      <c r="I120"/>
    </row>
    <row r="121" spans="1:9" s="36" customFormat="1" ht="40.5" customHeight="1">
      <c r="A121"/>
      <c r="B121"/>
      <c r="C121" s="118"/>
      <c r="D121"/>
      <c r="F121"/>
      <c r="G121"/>
      <c r="H121"/>
      <c r="I121"/>
    </row>
    <row r="122" spans="1:9" s="36" customFormat="1" ht="17.25" customHeight="1">
      <c r="A122"/>
      <c r="B122"/>
      <c r="C122" s="118"/>
      <c r="D122"/>
      <c r="F122"/>
      <c r="G122"/>
      <c r="H122"/>
      <c r="I122"/>
    </row>
    <row r="123" spans="1:9" s="36" customFormat="1" ht="12.75" customHeight="1">
      <c r="A123"/>
      <c r="B123"/>
      <c r="C123" s="118"/>
      <c r="D123"/>
      <c r="F123"/>
      <c r="G123"/>
      <c r="H123"/>
      <c r="I123"/>
    </row>
    <row r="124" spans="1:9" s="36" customFormat="1" ht="12" customHeight="1">
      <c r="A124"/>
      <c r="B124"/>
      <c r="C124" s="118"/>
      <c r="D124"/>
      <c r="F124"/>
      <c r="G124"/>
      <c r="H124"/>
      <c r="I124"/>
    </row>
    <row r="125" spans="1:9" s="36" customFormat="1" ht="20.25" customHeight="1">
      <c r="A125"/>
      <c r="B125"/>
      <c r="C125" s="118"/>
      <c r="D125"/>
      <c r="F125"/>
      <c r="G125"/>
      <c r="H125"/>
      <c r="I125"/>
    </row>
    <row r="126" spans="1:9" s="36" customFormat="1">
      <c r="A126"/>
      <c r="B126"/>
      <c r="C126" s="118"/>
      <c r="D126"/>
      <c r="F126"/>
      <c r="G126"/>
      <c r="H126"/>
      <c r="I126"/>
    </row>
    <row r="127" spans="1:9" s="36" customFormat="1">
      <c r="A127"/>
      <c r="B127"/>
      <c r="C127" s="118"/>
      <c r="D127"/>
      <c r="F127"/>
      <c r="G127"/>
      <c r="H127"/>
      <c r="I127"/>
    </row>
    <row r="128" spans="1:9" s="36" customFormat="1" ht="15.75" customHeight="1">
      <c r="A128"/>
      <c r="B128"/>
      <c r="C128" s="118"/>
      <c r="D128"/>
      <c r="F128"/>
      <c r="G128"/>
      <c r="H128"/>
      <c r="I128"/>
    </row>
    <row r="129" spans="1:9" s="36" customFormat="1" ht="15.75" customHeight="1">
      <c r="A129"/>
      <c r="B129"/>
      <c r="C129" s="118"/>
      <c r="D129"/>
      <c r="F129"/>
      <c r="G129"/>
      <c r="H129"/>
      <c r="I129"/>
    </row>
    <row r="130" spans="1:9" s="36" customFormat="1">
      <c r="A130"/>
      <c r="B130"/>
      <c r="C130" s="118"/>
      <c r="D130"/>
      <c r="F130"/>
      <c r="G130"/>
      <c r="H130"/>
      <c r="I130"/>
    </row>
    <row r="131" spans="1:9" s="36" customFormat="1">
      <c r="A131"/>
      <c r="B131"/>
      <c r="C131" s="118"/>
      <c r="D131"/>
      <c r="F131"/>
      <c r="G131"/>
      <c r="H131"/>
      <c r="I131"/>
    </row>
    <row r="132" spans="1:9" s="36" customFormat="1">
      <c r="A132"/>
      <c r="B132"/>
      <c r="C132" s="118"/>
      <c r="D132"/>
      <c r="F132"/>
      <c r="G132"/>
      <c r="H132"/>
      <c r="I132"/>
    </row>
    <row r="133" spans="1:9" s="36" customFormat="1">
      <c r="A133"/>
      <c r="B133"/>
      <c r="C133" s="118"/>
      <c r="D133"/>
      <c r="F133"/>
      <c r="G133"/>
      <c r="H133"/>
      <c r="I133"/>
    </row>
    <row r="134" spans="1:9" s="36" customFormat="1">
      <c r="A134"/>
      <c r="B134"/>
      <c r="C134" s="118"/>
      <c r="D134"/>
      <c r="F134"/>
      <c r="G134"/>
      <c r="H134"/>
      <c r="I134"/>
    </row>
    <row r="135" spans="1:9" s="36" customFormat="1" ht="102.75" customHeight="1">
      <c r="A135"/>
      <c r="B135"/>
      <c r="C135" s="118"/>
      <c r="D135"/>
      <c r="F135"/>
      <c r="G135"/>
      <c r="H135"/>
      <c r="I135"/>
    </row>
    <row r="136" spans="1:9" s="36" customFormat="1">
      <c r="A136"/>
      <c r="B136"/>
      <c r="C136" s="118"/>
      <c r="D136"/>
      <c r="F136"/>
      <c r="G136"/>
      <c r="H136"/>
      <c r="I136"/>
    </row>
    <row r="137" spans="1:9" s="36" customFormat="1">
      <c r="A137"/>
      <c r="B137"/>
      <c r="C137" s="118"/>
      <c r="D137"/>
      <c r="F137"/>
      <c r="G137"/>
      <c r="H137"/>
      <c r="I137"/>
    </row>
    <row r="138" spans="1:9" s="36" customFormat="1">
      <c r="A138"/>
      <c r="B138"/>
      <c r="C138" s="118"/>
      <c r="D138"/>
      <c r="F138"/>
      <c r="G138"/>
      <c r="H138"/>
      <c r="I138"/>
    </row>
    <row r="139" spans="1:9" s="36" customFormat="1">
      <c r="A139"/>
      <c r="B139"/>
      <c r="C139" s="118"/>
      <c r="D139"/>
      <c r="F139"/>
      <c r="G139"/>
      <c r="H139"/>
      <c r="I139"/>
    </row>
    <row r="140" spans="1:9" s="36" customFormat="1" ht="116.25" customHeight="1">
      <c r="A140"/>
      <c r="B140"/>
      <c r="C140" s="118"/>
      <c r="D140"/>
      <c r="F140"/>
      <c r="G140"/>
      <c r="H140"/>
      <c r="I140"/>
    </row>
    <row r="141" spans="1:9" s="36" customFormat="1">
      <c r="A141"/>
      <c r="B141"/>
      <c r="C141" s="118"/>
      <c r="D141"/>
      <c r="F141"/>
      <c r="G141"/>
      <c r="H141"/>
      <c r="I141"/>
    </row>
    <row r="142" spans="1:9" s="36" customFormat="1">
      <c r="A142"/>
      <c r="B142"/>
      <c r="C142" s="118"/>
      <c r="D142"/>
      <c r="F142"/>
      <c r="G142"/>
      <c r="H142"/>
      <c r="I142"/>
    </row>
    <row r="143" spans="1:9" s="36" customFormat="1">
      <c r="A143"/>
      <c r="B143"/>
      <c r="C143" s="118"/>
      <c r="D143"/>
      <c r="F143"/>
      <c r="G143"/>
      <c r="H143"/>
      <c r="I143"/>
    </row>
    <row r="144" spans="1:9" s="36" customFormat="1" ht="67.5" customHeight="1">
      <c r="A144"/>
      <c r="B144"/>
      <c r="C144" s="118"/>
      <c r="D144"/>
      <c r="F144"/>
      <c r="G144"/>
      <c r="H144"/>
      <c r="I144"/>
    </row>
    <row r="145" spans="1:9" s="36" customFormat="1">
      <c r="A145"/>
      <c r="B145"/>
      <c r="C145" s="118"/>
      <c r="D145"/>
      <c r="F145"/>
      <c r="G145"/>
      <c r="H145"/>
      <c r="I145"/>
    </row>
    <row r="146" spans="1:9" s="36" customFormat="1">
      <c r="A146"/>
      <c r="B146"/>
      <c r="C146" s="118"/>
      <c r="D146"/>
      <c r="F146"/>
      <c r="G146"/>
      <c r="H146"/>
      <c r="I146"/>
    </row>
    <row r="147" spans="1:9" s="36" customFormat="1" ht="12" customHeight="1">
      <c r="A147"/>
      <c r="B147"/>
      <c r="C147" s="118"/>
      <c r="D147"/>
      <c r="F147"/>
      <c r="G147"/>
      <c r="H147"/>
      <c r="I147"/>
    </row>
    <row r="148" spans="1:9" s="36" customFormat="1">
      <c r="A148"/>
      <c r="B148"/>
      <c r="C148" s="118"/>
      <c r="D148"/>
      <c r="F148"/>
      <c r="G148"/>
      <c r="H148"/>
      <c r="I148"/>
    </row>
    <row r="149" spans="1:9" s="36" customFormat="1" ht="67.5" customHeight="1">
      <c r="A149"/>
      <c r="B149"/>
      <c r="C149" s="118"/>
      <c r="D149"/>
      <c r="F149"/>
      <c r="G149"/>
      <c r="H149"/>
      <c r="I149"/>
    </row>
    <row r="150" spans="1:9" s="36" customFormat="1">
      <c r="A150"/>
      <c r="B150"/>
      <c r="C150" s="118"/>
      <c r="D150"/>
      <c r="F150"/>
      <c r="G150"/>
      <c r="H150"/>
      <c r="I150"/>
    </row>
    <row r="151" spans="1:9" s="36" customFormat="1">
      <c r="A151"/>
      <c r="B151"/>
      <c r="C151" s="118"/>
      <c r="D151"/>
      <c r="F151"/>
      <c r="G151"/>
      <c r="H151"/>
      <c r="I151"/>
    </row>
    <row r="152" spans="1:9" s="36" customFormat="1">
      <c r="A152"/>
      <c r="B152"/>
      <c r="C152" s="118"/>
      <c r="D152"/>
      <c r="F152"/>
      <c r="G152"/>
      <c r="H152"/>
      <c r="I152"/>
    </row>
    <row r="153" spans="1:9" s="36" customFormat="1">
      <c r="A153"/>
      <c r="B153"/>
      <c r="C153" s="118"/>
      <c r="D153"/>
      <c r="F153"/>
      <c r="G153"/>
      <c r="H153"/>
      <c r="I153"/>
    </row>
    <row r="154" spans="1:9" s="36" customFormat="1" ht="56.25" customHeight="1">
      <c r="A154"/>
      <c r="B154"/>
      <c r="C154" s="118"/>
      <c r="D154"/>
      <c r="F154"/>
      <c r="G154"/>
      <c r="H154"/>
      <c r="I154"/>
    </row>
    <row r="155" spans="1:9" s="36" customFormat="1">
      <c r="A155"/>
      <c r="B155"/>
      <c r="C155" s="118"/>
      <c r="D155"/>
      <c r="F155"/>
      <c r="G155"/>
      <c r="H155"/>
      <c r="I155"/>
    </row>
    <row r="156" spans="1:9" s="36" customFormat="1" ht="16.5" customHeight="1">
      <c r="A156"/>
      <c r="B156"/>
      <c r="C156" s="118"/>
      <c r="D156"/>
      <c r="F156"/>
      <c r="G156"/>
      <c r="H156"/>
      <c r="I156"/>
    </row>
    <row r="157" spans="1:9" s="36" customFormat="1">
      <c r="A157"/>
      <c r="B157"/>
      <c r="C157" s="118"/>
      <c r="D157"/>
      <c r="F157"/>
      <c r="G157"/>
      <c r="H157"/>
      <c r="I157"/>
    </row>
    <row r="158" spans="1:9" s="36" customFormat="1">
      <c r="A158"/>
      <c r="B158"/>
      <c r="C158" s="118"/>
      <c r="D158"/>
      <c r="F158"/>
      <c r="G158"/>
      <c r="H158"/>
      <c r="I158"/>
    </row>
    <row r="159" spans="1:9" s="36" customFormat="1">
      <c r="A159"/>
      <c r="B159"/>
      <c r="C159" s="118"/>
      <c r="D159"/>
      <c r="F159"/>
      <c r="G159"/>
      <c r="H159"/>
      <c r="I159"/>
    </row>
    <row r="160" spans="1:9" s="36" customFormat="1">
      <c r="A160"/>
      <c r="B160"/>
      <c r="C160" s="118"/>
      <c r="D160"/>
      <c r="F160"/>
      <c r="G160"/>
      <c r="H160"/>
      <c r="I160"/>
    </row>
    <row r="161" spans="1:9" s="36" customFormat="1" ht="51.75" customHeight="1">
      <c r="A161"/>
      <c r="B161"/>
      <c r="C161" s="118"/>
      <c r="D161"/>
      <c r="F161"/>
      <c r="G161"/>
      <c r="H161"/>
      <c r="I161"/>
    </row>
    <row r="162" spans="1:9" s="36" customFormat="1" ht="14.25" customHeight="1">
      <c r="A162"/>
      <c r="B162"/>
      <c r="C162" s="118"/>
      <c r="D162"/>
      <c r="F162"/>
      <c r="G162"/>
      <c r="H162"/>
      <c r="I162"/>
    </row>
    <row r="163" spans="1:9" s="36" customFormat="1" ht="14.25" customHeight="1">
      <c r="A163"/>
      <c r="B163"/>
      <c r="C163" s="118"/>
      <c r="D163"/>
      <c r="F163"/>
      <c r="G163"/>
      <c r="H163"/>
      <c r="I163"/>
    </row>
    <row r="164" spans="1:9" s="36" customFormat="1" ht="15.75" customHeight="1">
      <c r="A164"/>
      <c r="B164"/>
      <c r="C164" s="118"/>
      <c r="D164"/>
      <c r="F164"/>
      <c r="G164"/>
      <c r="H164"/>
      <c r="I164"/>
    </row>
    <row r="165" spans="1:9" s="36" customFormat="1" ht="15" customHeight="1">
      <c r="A165"/>
      <c r="B165"/>
      <c r="C165" s="118"/>
      <c r="D165"/>
      <c r="F165"/>
      <c r="G165"/>
      <c r="H165"/>
      <c r="I165"/>
    </row>
    <row r="166" spans="1:9" s="36" customFormat="1" ht="15" customHeight="1">
      <c r="A166"/>
      <c r="B166"/>
      <c r="C166" s="118"/>
      <c r="D166"/>
      <c r="F166"/>
      <c r="G166"/>
      <c r="H166"/>
      <c r="I166"/>
    </row>
    <row r="167" spans="1:9" s="36" customFormat="1">
      <c r="A167"/>
      <c r="B167"/>
      <c r="C167" s="118"/>
      <c r="D167"/>
      <c r="F167"/>
      <c r="G167"/>
      <c r="H167"/>
      <c r="I167"/>
    </row>
    <row r="168" spans="1:9" s="36" customFormat="1">
      <c r="A168"/>
      <c r="B168"/>
      <c r="C168" s="118"/>
      <c r="D168"/>
      <c r="F168"/>
      <c r="G168"/>
      <c r="H168"/>
      <c r="I168"/>
    </row>
    <row r="169" spans="1:9" s="36" customFormat="1" ht="165.75" customHeight="1">
      <c r="A169"/>
      <c r="B169"/>
      <c r="C169" s="118"/>
      <c r="D169"/>
      <c r="F169"/>
      <c r="G169"/>
      <c r="H169"/>
      <c r="I169"/>
    </row>
    <row r="170" spans="1:9" s="36" customFormat="1">
      <c r="A170"/>
      <c r="B170"/>
      <c r="C170" s="118"/>
      <c r="D170"/>
      <c r="F170"/>
      <c r="G170"/>
      <c r="H170"/>
      <c r="I170"/>
    </row>
    <row r="171" spans="1:9" s="36" customFormat="1" ht="15" customHeight="1">
      <c r="A171"/>
      <c r="B171"/>
      <c r="C171" s="118"/>
      <c r="D171"/>
      <c r="F171"/>
      <c r="G171"/>
      <c r="H171"/>
      <c r="I171"/>
    </row>
    <row r="172" spans="1:9" s="36" customFormat="1">
      <c r="A172"/>
      <c r="B172"/>
      <c r="C172" s="118"/>
      <c r="D172"/>
      <c r="F172"/>
      <c r="G172"/>
      <c r="H172"/>
      <c r="I172"/>
    </row>
    <row r="173" spans="1:9" s="36" customFormat="1">
      <c r="A173"/>
      <c r="B173"/>
      <c r="C173" s="118"/>
      <c r="D173"/>
      <c r="F173"/>
      <c r="G173"/>
      <c r="H173"/>
      <c r="I173"/>
    </row>
    <row r="174" spans="1:9" s="36" customFormat="1">
      <c r="A174"/>
      <c r="B174"/>
      <c r="C174" s="118"/>
      <c r="D174"/>
      <c r="F174"/>
      <c r="G174"/>
      <c r="H174"/>
      <c r="I174"/>
    </row>
    <row r="175" spans="1:9" s="36" customFormat="1">
      <c r="A175"/>
      <c r="B175"/>
      <c r="C175" s="118"/>
      <c r="D175"/>
      <c r="F175"/>
      <c r="G175"/>
      <c r="H175"/>
      <c r="I175"/>
    </row>
    <row r="176" spans="1:9" s="36" customFormat="1">
      <c r="A176"/>
      <c r="B176"/>
      <c r="C176" s="118"/>
      <c r="D176"/>
      <c r="F176"/>
      <c r="G176"/>
      <c r="H176"/>
      <c r="I176"/>
    </row>
    <row r="177" spans="1:9" s="36" customFormat="1">
      <c r="A177"/>
      <c r="B177"/>
      <c r="C177" s="118"/>
      <c r="D177"/>
      <c r="F177"/>
      <c r="G177"/>
      <c r="H177"/>
      <c r="I177"/>
    </row>
    <row r="178" spans="1:9" s="36" customFormat="1">
      <c r="A178"/>
      <c r="B178"/>
      <c r="C178" s="118"/>
      <c r="D178"/>
      <c r="F178"/>
      <c r="G178"/>
      <c r="H178"/>
      <c r="I178"/>
    </row>
    <row r="179" spans="1:9" s="36" customFormat="1">
      <c r="A179"/>
      <c r="B179"/>
      <c r="C179" s="118"/>
      <c r="D179"/>
      <c r="F179"/>
      <c r="G179"/>
      <c r="H179"/>
      <c r="I179"/>
    </row>
    <row r="180" spans="1:9" s="36" customFormat="1">
      <c r="A180"/>
      <c r="B180"/>
      <c r="C180" s="118"/>
      <c r="D180"/>
      <c r="F180"/>
      <c r="G180"/>
      <c r="H180"/>
      <c r="I180"/>
    </row>
    <row r="181" spans="1:9" s="36" customFormat="1">
      <c r="A181"/>
      <c r="B181"/>
      <c r="C181" s="118"/>
      <c r="D181"/>
      <c r="F181"/>
      <c r="G181"/>
      <c r="H181"/>
      <c r="I181"/>
    </row>
    <row r="182" spans="1:9" s="36" customFormat="1">
      <c r="A182"/>
      <c r="B182"/>
      <c r="C182" s="118"/>
      <c r="D182"/>
      <c r="F182"/>
      <c r="G182"/>
      <c r="H182"/>
      <c r="I182"/>
    </row>
    <row r="183" spans="1:9" s="36" customFormat="1">
      <c r="A183"/>
      <c r="B183"/>
      <c r="C183" s="118"/>
      <c r="D183"/>
      <c r="F183"/>
      <c r="G183"/>
      <c r="H183"/>
      <c r="I183"/>
    </row>
    <row r="184" spans="1:9" s="36" customFormat="1">
      <c r="A184"/>
      <c r="B184"/>
      <c r="C184" s="118"/>
      <c r="D184"/>
      <c r="F184"/>
      <c r="G184"/>
      <c r="H184"/>
      <c r="I184"/>
    </row>
    <row r="185" spans="1:9" s="36" customFormat="1">
      <c r="A185"/>
      <c r="B185"/>
      <c r="C185" s="118"/>
      <c r="D185"/>
      <c r="F185"/>
      <c r="G185"/>
      <c r="H185"/>
      <c r="I185"/>
    </row>
    <row r="186" spans="1:9" s="36" customFormat="1">
      <c r="A186"/>
      <c r="B186"/>
      <c r="C186" s="118"/>
      <c r="D186"/>
      <c r="F186"/>
      <c r="G186"/>
      <c r="H186"/>
      <c r="I186"/>
    </row>
    <row r="187" spans="1:9" s="36" customFormat="1">
      <c r="A187"/>
      <c r="B187"/>
      <c r="C187" s="118"/>
      <c r="D187"/>
      <c r="F187"/>
      <c r="G187"/>
      <c r="H187"/>
      <c r="I187"/>
    </row>
    <row r="188" spans="1:9" s="36" customFormat="1">
      <c r="A188"/>
      <c r="B188"/>
      <c r="C188" s="118"/>
      <c r="D188"/>
      <c r="F188"/>
      <c r="G188"/>
      <c r="H188"/>
      <c r="I188"/>
    </row>
    <row r="189" spans="1:9" s="36" customFormat="1">
      <c r="A189"/>
      <c r="B189"/>
      <c r="C189" s="118"/>
      <c r="D189"/>
      <c r="F189"/>
      <c r="G189"/>
      <c r="H189"/>
      <c r="I189"/>
    </row>
    <row r="190" spans="1:9" s="36" customFormat="1">
      <c r="A190"/>
      <c r="B190"/>
      <c r="C190" s="118"/>
      <c r="D190"/>
      <c r="F190"/>
      <c r="G190"/>
      <c r="H190"/>
      <c r="I190"/>
    </row>
    <row r="191" spans="1:9" s="36" customFormat="1">
      <c r="A191"/>
      <c r="B191"/>
      <c r="C191" s="118"/>
      <c r="D191"/>
      <c r="F191"/>
      <c r="G191"/>
      <c r="H191"/>
      <c r="I191"/>
    </row>
    <row r="192" spans="1:9" s="36" customFormat="1">
      <c r="A192"/>
      <c r="B192"/>
      <c r="C192" s="118"/>
      <c r="D192"/>
      <c r="F192"/>
      <c r="G192"/>
      <c r="H192"/>
      <c r="I192"/>
    </row>
    <row r="193" spans="1:9" s="36" customFormat="1">
      <c r="A193"/>
      <c r="B193"/>
      <c r="C193" s="118"/>
      <c r="D193"/>
      <c r="F193"/>
      <c r="G193"/>
      <c r="H193"/>
      <c r="I193"/>
    </row>
    <row r="194" spans="1:9" s="36" customFormat="1">
      <c r="A194"/>
      <c r="B194"/>
      <c r="C194" s="118"/>
      <c r="D194"/>
      <c r="F194"/>
      <c r="G194"/>
      <c r="H194"/>
      <c r="I194"/>
    </row>
    <row r="195" spans="1:9" s="36" customFormat="1">
      <c r="A195"/>
      <c r="B195"/>
      <c r="C195" s="118"/>
      <c r="D195"/>
      <c r="F195"/>
      <c r="G195"/>
      <c r="H195"/>
      <c r="I195"/>
    </row>
    <row r="196" spans="1:9" s="36" customFormat="1">
      <c r="A196"/>
      <c r="B196"/>
      <c r="C196" s="118"/>
      <c r="D196"/>
      <c r="F196"/>
      <c r="G196"/>
      <c r="H196"/>
      <c r="I196"/>
    </row>
    <row r="197" spans="1:9" s="36" customFormat="1">
      <c r="A197"/>
      <c r="B197"/>
      <c r="C197" s="118"/>
      <c r="D197"/>
      <c r="F197"/>
      <c r="G197"/>
      <c r="H197"/>
      <c r="I197"/>
    </row>
    <row r="198" spans="1:9" s="36" customFormat="1">
      <c r="A198"/>
      <c r="B198"/>
      <c r="C198" s="118"/>
      <c r="D198"/>
      <c r="F198"/>
      <c r="G198"/>
      <c r="H198"/>
      <c r="I198"/>
    </row>
    <row r="199" spans="1:9" s="36" customFormat="1">
      <c r="A199"/>
      <c r="B199"/>
      <c r="C199" s="118"/>
      <c r="D199"/>
      <c r="F199"/>
      <c r="G199"/>
      <c r="H199"/>
      <c r="I199"/>
    </row>
    <row r="200" spans="1:9" s="36" customFormat="1">
      <c r="A200"/>
      <c r="B200"/>
      <c r="C200" s="118"/>
      <c r="D200"/>
      <c r="F200"/>
      <c r="G200"/>
      <c r="H200"/>
      <c r="I200"/>
    </row>
    <row r="201" spans="1:9" s="36" customFormat="1">
      <c r="A201"/>
      <c r="B201"/>
      <c r="C201" s="118"/>
      <c r="D201"/>
      <c r="F201"/>
      <c r="G201"/>
      <c r="H201"/>
      <c r="I201"/>
    </row>
    <row r="202" spans="1:9" s="36" customFormat="1">
      <c r="A202"/>
      <c r="B202"/>
      <c r="C202" s="118"/>
      <c r="D202"/>
      <c r="F202"/>
      <c r="G202"/>
      <c r="H202"/>
      <c r="I202"/>
    </row>
    <row r="203" spans="1:9" s="36" customFormat="1">
      <c r="A203"/>
      <c r="B203"/>
      <c r="C203" s="118"/>
      <c r="D203"/>
      <c r="F203"/>
      <c r="G203"/>
      <c r="H203"/>
      <c r="I203"/>
    </row>
    <row r="204" spans="1:9" s="36" customFormat="1">
      <c r="A204"/>
      <c r="B204"/>
      <c r="C204" s="118"/>
      <c r="D204"/>
      <c r="F204"/>
      <c r="G204"/>
      <c r="H204"/>
      <c r="I204"/>
    </row>
    <row r="205" spans="1:9" s="36" customFormat="1">
      <c r="A205"/>
      <c r="B205"/>
      <c r="C205" s="118"/>
      <c r="D205"/>
      <c r="F205"/>
      <c r="G205"/>
      <c r="H205"/>
      <c r="I205"/>
    </row>
    <row r="206" spans="1:9" s="36" customFormat="1">
      <c r="A206"/>
      <c r="B206"/>
      <c r="C206" s="118"/>
      <c r="D206"/>
      <c r="F206"/>
      <c r="G206"/>
      <c r="H206"/>
      <c r="I206"/>
    </row>
    <row r="207" spans="1:9" s="36" customFormat="1">
      <c r="A207"/>
      <c r="B207"/>
      <c r="C207" s="118"/>
      <c r="D207"/>
      <c r="F207"/>
      <c r="G207"/>
      <c r="H207"/>
      <c r="I207"/>
    </row>
    <row r="208" spans="1:9" s="36" customFormat="1">
      <c r="A208"/>
      <c r="B208"/>
      <c r="C208" s="118"/>
      <c r="D208"/>
      <c r="F208"/>
      <c r="G208"/>
      <c r="H208"/>
      <c r="I208"/>
    </row>
    <row r="209" spans="1:9" s="36" customFormat="1">
      <c r="A209"/>
      <c r="B209"/>
      <c r="C209" s="118"/>
      <c r="D209"/>
      <c r="F209"/>
      <c r="G209"/>
      <c r="H209"/>
      <c r="I209"/>
    </row>
    <row r="210" spans="1:9" s="36" customFormat="1">
      <c r="A210"/>
      <c r="B210"/>
      <c r="C210" s="118"/>
      <c r="D210"/>
      <c r="F210"/>
      <c r="G210"/>
      <c r="H210"/>
      <c r="I210"/>
    </row>
    <row r="211" spans="1:9" s="36" customFormat="1">
      <c r="A211"/>
      <c r="B211"/>
      <c r="C211" s="118"/>
      <c r="D211"/>
      <c r="F211"/>
      <c r="G211"/>
      <c r="H211"/>
      <c r="I211"/>
    </row>
    <row r="212" spans="1:9" s="36" customFormat="1">
      <c r="A212"/>
      <c r="B212"/>
      <c r="C212" s="118"/>
      <c r="D212"/>
      <c r="F212"/>
      <c r="G212"/>
      <c r="H212"/>
      <c r="I212"/>
    </row>
    <row r="213" spans="1:9" s="36" customFormat="1">
      <c r="A213"/>
      <c r="B213"/>
      <c r="C213" s="118"/>
      <c r="D213"/>
      <c r="F213"/>
      <c r="G213"/>
      <c r="H213"/>
      <c r="I213"/>
    </row>
    <row r="214" spans="1:9" s="36" customFormat="1">
      <c r="A214"/>
      <c r="B214"/>
      <c r="C214" s="118"/>
      <c r="D214"/>
      <c r="F214"/>
      <c r="G214"/>
      <c r="H214"/>
      <c r="I214"/>
    </row>
    <row r="215" spans="1:9" s="36" customFormat="1">
      <c r="A215"/>
      <c r="B215"/>
      <c r="C215" s="118"/>
      <c r="D215"/>
      <c r="F215"/>
      <c r="G215"/>
      <c r="H215"/>
      <c r="I215"/>
    </row>
    <row r="216" spans="1:9" s="36" customFormat="1">
      <c r="A216"/>
      <c r="B216"/>
      <c r="C216" s="118"/>
      <c r="D216"/>
      <c r="F216"/>
      <c r="G216"/>
      <c r="H216"/>
      <c r="I216"/>
    </row>
    <row r="217" spans="1:9" s="36" customFormat="1">
      <c r="A217"/>
      <c r="B217"/>
      <c r="C217" s="118"/>
      <c r="D217"/>
      <c r="F217"/>
      <c r="G217"/>
      <c r="H217"/>
      <c r="I217"/>
    </row>
    <row r="218" spans="1:9" s="36" customFormat="1">
      <c r="A218"/>
      <c r="B218"/>
      <c r="C218" s="118"/>
      <c r="D218"/>
      <c r="F218"/>
      <c r="G218"/>
      <c r="H218"/>
      <c r="I218"/>
    </row>
    <row r="219" spans="1:9" s="36" customFormat="1">
      <c r="A219"/>
      <c r="B219"/>
      <c r="C219" s="118"/>
      <c r="D219"/>
      <c r="F219"/>
      <c r="G219"/>
      <c r="H219"/>
      <c r="I219"/>
    </row>
    <row r="220" spans="1:9" s="36" customFormat="1">
      <c r="A220"/>
      <c r="B220"/>
      <c r="C220" s="118"/>
      <c r="D220"/>
      <c r="F220"/>
      <c r="G220"/>
      <c r="H220"/>
      <c r="I220"/>
    </row>
    <row r="221" spans="1:9" s="36" customFormat="1">
      <c r="A221"/>
      <c r="B221"/>
      <c r="C221" s="118"/>
      <c r="D221"/>
      <c r="F221"/>
      <c r="G221"/>
      <c r="H221"/>
      <c r="I221"/>
    </row>
    <row r="222" spans="1:9" s="36" customFormat="1">
      <c r="A222"/>
      <c r="B222"/>
      <c r="C222" s="118"/>
      <c r="D222"/>
      <c r="F222"/>
      <c r="G222"/>
      <c r="H222"/>
      <c r="I222"/>
    </row>
    <row r="223" spans="1:9" s="36" customFormat="1">
      <c r="A223"/>
      <c r="B223"/>
      <c r="C223" s="118"/>
      <c r="D223"/>
      <c r="F223"/>
      <c r="G223"/>
      <c r="H223"/>
      <c r="I223"/>
    </row>
    <row r="224" spans="1:9" s="36" customFormat="1">
      <c r="A224"/>
      <c r="B224"/>
      <c r="C224" s="118"/>
      <c r="D224"/>
      <c r="F224"/>
      <c r="G224"/>
      <c r="H224"/>
      <c r="I224"/>
    </row>
    <row r="225" spans="1:9" s="36" customFormat="1">
      <c r="A225"/>
      <c r="B225"/>
      <c r="C225" s="118"/>
      <c r="D225"/>
      <c r="F225"/>
      <c r="G225"/>
      <c r="H225"/>
      <c r="I225"/>
    </row>
    <row r="226" spans="1:9" s="36" customFormat="1">
      <c r="A226"/>
      <c r="B226"/>
      <c r="C226" s="118"/>
      <c r="D226"/>
      <c r="F226"/>
      <c r="G226"/>
      <c r="H226"/>
      <c r="I226"/>
    </row>
    <row r="227" spans="1:9" s="36" customFormat="1">
      <c r="A227"/>
      <c r="B227"/>
      <c r="C227" s="118"/>
      <c r="D227"/>
      <c r="F227"/>
      <c r="G227"/>
      <c r="H227"/>
      <c r="I227"/>
    </row>
    <row r="228" spans="1:9" s="36" customFormat="1">
      <c r="A228"/>
      <c r="B228"/>
      <c r="C228" s="118"/>
      <c r="D228"/>
      <c r="F228"/>
      <c r="G228"/>
      <c r="H228"/>
      <c r="I228"/>
    </row>
    <row r="229" spans="1:9" s="36" customFormat="1">
      <c r="A229"/>
      <c r="B229"/>
      <c r="C229" s="118"/>
      <c r="D229"/>
      <c r="F229"/>
      <c r="G229"/>
      <c r="H229"/>
      <c r="I229"/>
    </row>
    <row r="230" spans="1:9" s="36" customFormat="1">
      <c r="A230"/>
      <c r="B230"/>
      <c r="C230" s="118"/>
      <c r="D230"/>
      <c r="F230"/>
      <c r="G230"/>
      <c r="H230"/>
      <c r="I230"/>
    </row>
    <row r="231" spans="1:9" s="36" customFormat="1">
      <c r="A231"/>
      <c r="B231"/>
      <c r="C231" s="118"/>
      <c r="D231"/>
      <c r="F231"/>
      <c r="G231"/>
      <c r="H231"/>
      <c r="I231"/>
    </row>
    <row r="232" spans="1:9" s="36" customFormat="1">
      <c r="A232"/>
      <c r="B232"/>
      <c r="C232" s="118"/>
      <c r="D232"/>
      <c r="F232"/>
      <c r="G232"/>
      <c r="H232"/>
      <c r="I232"/>
    </row>
    <row r="233" spans="1:9" s="36" customFormat="1">
      <c r="A233"/>
      <c r="B233"/>
      <c r="C233" s="118"/>
      <c r="D233"/>
      <c r="F233"/>
      <c r="G233"/>
      <c r="H233"/>
      <c r="I233"/>
    </row>
    <row r="234" spans="1:9" s="36" customFormat="1">
      <c r="A234"/>
      <c r="B234"/>
      <c r="C234" s="118"/>
      <c r="D234"/>
      <c r="F234"/>
      <c r="G234"/>
      <c r="H234"/>
      <c r="I234"/>
    </row>
    <row r="235" spans="1:9" s="36" customFormat="1">
      <c r="A235"/>
      <c r="B235"/>
      <c r="C235" s="118"/>
      <c r="D235"/>
      <c r="F235"/>
      <c r="G235"/>
      <c r="H235"/>
      <c r="I235"/>
    </row>
    <row r="236" spans="1:9" s="36" customFormat="1">
      <c r="A236"/>
      <c r="B236"/>
      <c r="C236" s="118"/>
      <c r="D236"/>
      <c r="F236"/>
      <c r="G236"/>
      <c r="H236"/>
      <c r="I236"/>
    </row>
    <row r="237" spans="1:9" s="36" customFormat="1">
      <c r="A237"/>
      <c r="B237"/>
      <c r="C237" s="118"/>
      <c r="D237"/>
      <c r="F237"/>
      <c r="G237"/>
      <c r="H237"/>
      <c r="I237"/>
    </row>
    <row r="238" spans="1:9" s="36" customFormat="1">
      <c r="A238"/>
      <c r="B238"/>
      <c r="C238" s="118"/>
      <c r="D238"/>
      <c r="F238"/>
      <c r="G238"/>
      <c r="H238"/>
      <c r="I238"/>
    </row>
    <row r="239" spans="1:9" s="36" customFormat="1">
      <c r="A239"/>
      <c r="B239"/>
      <c r="C239" s="118"/>
      <c r="D239"/>
      <c r="F239"/>
      <c r="G239"/>
      <c r="H239"/>
      <c r="I239"/>
    </row>
    <row r="240" spans="1:9" s="36" customFormat="1">
      <c r="A240"/>
      <c r="B240"/>
      <c r="C240" s="118"/>
      <c r="D240"/>
      <c r="F240"/>
      <c r="G240"/>
      <c r="H240"/>
      <c r="I240"/>
    </row>
    <row r="241" spans="1:9" s="36" customFormat="1">
      <c r="A241"/>
      <c r="B241"/>
      <c r="C241" s="118"/>
      <c r="D241"/>
      <c r="F241"/>
      <c r="G241"/>
      <c r="H241"/>
      <c r="I241"/>
    </row>
    <row r="242" spans="1:9" s="36" customFormat="1">
      <c r="A242"/>
      <c r="B242"/>
      <c r="C242" s="118"/>
      <c r="D242"/>
      <c r="F242"/>
      <c r="G242"/>
      <c r="H242"/>
      <c r="I242"/>
    </row>
    <row r="243" spans="1:9" s="36" customFormat="1">
      <c r="A243"/>
      <c r="B243"/>
      <c r="C243" s="118"/>
      <c r="D243"/>
      <c r="F243"/>
      <c r="G243"/>
      <c r="H243"/>
      <c r="I243"/>
    </row>
    <row r="244" spans="1:9" s="36" customFormat="1">
      <c r="A244"/>
      <c r="B244"/>
      <c r="C244" s="118"/>
      <c r="D244"/>
      <c r="F244"/>
      <c r="G244"/>
      <c r="H244"/>
      <c r="I244"/>
    </row>
    <row r="245" spans="1:9" s="36" customFormat="1">
      <c r="A245"/>
      <c r="B245"/>
      <c r="C245" s="118"/>
      <c r="D245"/>
      <c r="F245"/>
      <c r="G245"/>
      <c r="H245"/>
      <c r="I245"/>
    </row>
    <row r="246" spans="1:9" s="36" customFormat="1">
      <c r="A246"/>
      <c r="B246"/>
      <c r="C246" s="118"/>
      <c r="D246"/>
      <c r="F246"/>
      <c r="G246"/>
      <c r="H246"/>
      <c r="I246"/>
    </row>
    <row r="247" spans="1:9" s="36" customFormat="1">
      <c r="A247"/>
      <c r="B247"/>
      <c r="C247" s="118"/>
      <c r="D247"/>
      <c r="F247"/>
      <c r="G247"/>
      <c r="H247"/>
      <c r="I247"/>
    </row>
    <row r="248" spans="1:9" s="36" customFormat="1">
      <c r="A248"/>
      <c r="B248"/>
      <c r="C248" s="118"/>
      <c r="D248"/>
      <c r="F248"/>
      <c r="G248"/>
      <c r="H248"/>
      <c r="I248"/>
    </row>
    <row r="249" spans="1:9" s="36" customFormat="1">
      <c r="A249"/>
      <c r="B249"/>
      <c r="C249" s="118"/>
      <c r="D249"/>
      <c r="F249"/>
      <c r="G249"/>
      <c r="H249"/>
      <c r="I249"/>
    </row>
    <row r="250" spans="1:9" s="36" customFormat="1">
      <c r="A250"/>
      <c r="B250"/>
      <c r="C250" s="118"/>
      <c r="D250"/>
      <c r="F250"/>
      <c r="G250"/>
      <c r="H250"/>
      <c r="I250"/>
    </row>
    <row r="251" spans="1:9" s="36" customFormat="1">
      <c r="A251"/>
      <c r="B251"/>
      <c r="C251" s="118"/>
      <c r="D251"/>
      <c r="F251"/>
      <c r="G251"/>
      <c r="H251"/>
      <c r="I251"/>
    </row>
    <row r="252" spans="1:9" s="36" customFormat="1">
      <c r="A252"/>
      <c r="B252"/>
      <c r="C252" s="118"/>
      <c r="D252"/>
      <c r="F252"/>
      <c r="G252"/>
      <c r="H252"/>
      <c r="I252"/>
    </row>
    <row r="253" spans="1:9" s="36" customFormat="1">
      <c r="A253"/>
      <c r="B253"/>
      <c r="C253" s="118"/>
      <c r="D253"/>
      <c r="F253"/>
      <c r="G253"/>
      <c r="H253"/>
      <c r="I253"/>
    </row>
    <row r="254" spans="1:9" s="36" customFormat="1">
      <c r="A254"/>
      <c r="B254"/>
      <c r="C254" s="118"/>
      <c r="D254"/>
      <c r="F254"/>
      <c r="G254"/>
      <c r="H254"/>
      <c r="I254"/>
    </row>
    <row r="255" spans="1:9" s="36" customFormat="1">
      <c r="A255"/>
      <c r="B255"/>
      <c r="C255" s="118"/>
      <c r="D255"/>
      <c r="F255"/>
      <c r="G255"/>
      <c r="H255"/>
      <c r="I255"/>
    </row>
    <row r="256" spans="1:9" s="36" customFormat="1">
      <c r="A256"/>
      <c r="B256"/>
      <c r="C256" s="118"/>
      <c r="D256"/>
      <c r="F256"/>
      <c r="G256"/>
      <c r="H256"/>
      <c r="I256"/>
    </row>
    <row r="257" spans="1:9" s="36" customFormat="1">
      <c r="A257"/>
      <c r="B257"/>
      <c r="C257" s="118"/>
      <c r="D257"/>
      <c r="F257"/>
      <c r="G257"/>
      <c r="H257"/>
      <c r="I257"/>
    </row>
    <row r="258" spans="1:9" s="36" customFormat="1">
      <c r="A258"/>
      <c r="B258"/>
      <c r="C258" s="118"/>
      <c r="D258"/>
      <c r="F258"/>
      <c r="G258"/>
      <c r="H258"/>
      <c r="I258"/>
    </row>
    <row r="259" spans="1:9" s="36" customFormat="1">
      <c r="A259"/>
      <c r="B259"/>
      <c r="C259" s="118"/>
      <c r="D259"/>
      <c r="F259"/>
      <c r="G259"/>
      <c r="H259"/>
      <c r="I259"/>
    </row>
    <row r="260" spans="1:9" s="36" customFormat="1">
      <c r="A260"/>
      <c r="B260"/>
      <c r="C260" s="118"/>
      <c r="D260"/>
      <c r="F260"/>
      <c r="G260"/>
      <c r="H260"/>
      <c r="I260"/>
    </row>
    <row r="261" spans="1:9" s="36" customFormat="1">
      <c r="A261"/>
      <c r="B261"/>
      <c r="C261" s="118"/>
      <c r="D261"/>
      <c r="F261"/>
      <c r="G261"/>
      <c r="H261"/>
      <c r="I261"/>
    </row>
    <row r="262" spans="1:9" s="36" customFormat="1">
      <c r="B262"/>
      <c r="C262" s="114"/>
      <c r="D262" s="3"/>
      <c r="F262"/>
      <c r="G262"/>
      <c r="H262"/>
      <c r="I262"/>
    </row>
  </sheetData>
  <mergeCells count="2">
    <mergeCell ref="A1:E1"/>
    <mergeCell ref="A2:E2"/>
  </mergeCells>
  <pageMargins left="0.7" right="0.7" top="0.75" bottom="0.75" header="0.3" footer="0.3"/>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33"/>
  <sheetViews>
    <sheetView topLeftCell="A112" zoomScaleNormal="100" workbookViewId="0">
      <selection activeCell="I142" sqref="I142"/>
    </sheetView>
  </sheetViews>
  <sheetFormatPr defaultRowHeight="12.75"/>
  <cols>
    <col min="1" max="1" width="5.7109375" style="36" customWidth="1"/>
    <col min="2" max="2" width="68.5703125" customWidth="1"/>
    <col min="3" max="3" width="10.28515625" bestFit="1" customWidth="1"/>
    <col min="4" max="4" width="9.7109375" customWidth="1"/>
    <col min="5" max="5" width="11.140625" style="118" customWidth="1"/>
    <col min="6" max="6" width="11.7109375" customWidth="1"/>
    <col min="7" max="7" width="15.28515625" style="114" customWidth="1"/>
    <col min="8" max="8" width="10" style="3" bestFit="1" customWidth="1"/>
    <col min="9" max="9" width="10.85546875" style="118" bestFit="1" customWidth="1"/>
    <col min="10" max="10" width="16.85546875" customWidth="1"/>
    <col min="11" max="11" width="20.5703125" style="36" bestFit="1" customWidth="1"/>
    <col min="12" max="12" width="11" customWidth="1"/>
    <col min="13" max="13" width="11.7109375" customWidth="1"/>
    <col min="14" max="14" width="15.140625" bestFit="1" customWidth="1"/>
  </cols>
  <sheetData>
    <row r="1" spans="1:11" ht="18">
      <c r="A1" s="226" t="s">
        <v>318</v>
      </c>
      <c r="B1" s="226"/>
      <c r="C1" s="226"/>
      <c r="D1" s="226"/>
      <c r="E1" s="226"/>
      <c r="F1" s="226"/>
      <c r="G1" s="226"/>
      <c r="H1" s="226"/>
      <c r="I1" s="226"/>
      <c r="J1" s="226"/>
      <c r="K1" s="226"/>
    </row>
    <row r="2" spans="1:11" ht="18">
      <c r="A2" s="225" t="s">
        <v>208</v>
      </c>
      <c r="B2" s="225"/>
      <c r="C2" s="225"/>
      <c r="D2" s="225"/>
      <c r="E2" s="225"/>
      <c r="F2" s="225"/>
      <c r="G2" s="225"/>
      <c r="H2" s="225"/>
      <c r="I2" s="225"/>
      <c r="J2" s="225"/>
      <c r="K2" s="225"/>
    </row>
    <row r="4" spans="1:11" ht="15.75">
      <c r="B4" s="74" t="s">
        <v>470</v>
      </c>
      <c r="I4" s="119"/>
    </row>
    <row r="5" spans="1:11">
      <c r="B5" s="23"/>
    </row>
    <row r="6" spans="1:11" s="82" customFormat="1" ht="15.75" customHeight="1">
      <c r="A6" s="78" t="s">
        <v>129</v>
      </c>
      <c r="B6" s="78" t="s">
        <v>197</v>
      </c>
      <c r="C6" s="78" t="s">
        <v>112</v>
      </c>
      <c r="D6" s="78" t="s">
        <v>209</v>
      </c>
      <c r="E6" s="125" t="s">
        <v>210</v>
      </c>
      <c r="F6" s="78" t="s">
        <v>211</v>
      </c>
      <c r="G6" s="115" t="s">
        <v>220</v>
      </c>
      <c r="H6" s="78" t="s">
        <v>194</v>
      </c>
      <c r="I6" s="120" t="s">
        <v>193</v>
      </c>
      <c r="J6" s="81" t="s">
        <v>198</v>
      </c>
      <c r="K6" s="78" t="s">
        <v>185</v>
      </c>
    </row>
    <row r="7" spans="1:11" s="82" customFormat="1" ht="15.75" customHeight="1">
      <c r="A7" s="133"/>
      <c r="B7" s="138" t="s">
        <v>346</v>
      </c>
      <c r="C7" s="133"/>
      <c r="D7" s="133"/>
      <c r="E7" s="134"/>
      <c r="F7" s="133"/>
      <c r="G7" s="135"/>
      <c r="H7" s="133"/>
      <c r="I7" s="136"/>
      <c r="J7" s="137"/>
      <c r="K7" s="133"/>
    </row>
    <row r="8" spans="1:11" ht="65.25" customHeight="1">
      <c r="A8" s="75">
        <v>1</v>
      </c>
      <c r="B8" s="132" t="s">
        <v>278</v>
      </c>
      <c r="C8" s="84"/>
      <c r="D8" s="84"/>
      <c r="E8" s="126"/>
      <c r="F8" s="84"/>
      <c r="G8" s="116"/>
      <c r="H8" s="85"/>
      <c r="I8" s="121"/>
      <c r="J8" s="87"/>
      <c r="K8" s="69"/>
    </row>
    <row r="9" spans="1:11" ht="15.75" customHeight="1">
      <c r="A9" s="75"/>
      <c r="B9" s="76"/>
      <c r="C9" s="84"/>
      <c r="D9" s="84"/>
      <c r="E9" s="126"/>
      <c r="F9" s="84"/>
      <c r="G9" s="117"/>
      <c r="H9" s="87"/>
      <c r="I9" s="121"/>
      <c r="J9" s="87"/>
      <c r="K9" s="69"/>
    </row>
    <row r="10" spans="1:11" ht="16.5" customHeight="1">
      <c r="A10" s="75"/>
      <c r="B10" s="76" t="s">
        <v>228</v>
      </c>
      <c r="C10" s="84">
        <v>1</v>
      </c>
      <c r="D10" s="84">
        <v>3000</v>
      </c>
      <c r="E10" s="126">
        <v>0.75</v>
      </c>
      <c r="F10" s="84">
        <v>1</v>
      </c>
      <c r="G10" s="117">
        <f t="shared" ref="G10" si="0">F10*E10*D10</f>
        <v>2250</v>
      </c>
      <c r="I10" s="122"/>
      <c r="J10" s="87"/>
      <c r="K10" s="69"/>
    </row>
    <row r="11" spans="1:11" ht="17.25" customHeight="1">
      <c r="A11" s="75"/>
      <c r="B11" s="76"/>
      <c r="C11" s="84"/>
      <c r="D11" s="84"/>
      <c r="E11" s="126"/>
      <c r="F11" s="84"/>
      <c r="G11" s="117">
        <f>SUM(G10:G10)</f>
        <v>2250</v>
      </c>
      <c r="H11" s="87" t="s">
        <v>186</v>
      </c>
      <c r="I11" s="121">
        <v>143.82</v>
      </c>
      <c r="J11" s="87">
        <f>I11*G11</f>
        <v>323595</v>
      </c>
      <c r="K11" s="69" t="s">
        <v>243</v>
      </c>
    </row>
    <row r="12" spans="1:11" ht="39.75" customHeight="1">
      <c r="A12" s="75">
        <v>2</v>
      </c>
      <c r="B12" s="76" t="s">
        <v>225</v>
      </c>
      <c r="C12" s="84"/>
      <c r="D12" s="84"/>
      <c r="E12" s="126"/>
      <c r="F12" s="84"/>
      <c r="G12" s="117"/>
      <c r="H12" s="87"/>
      <c r="I12" s="121"/>
      <c r="J12" s="87"/>
      <c r="K12" s="69"/>
    </row>
    <row r="13" spans="1:11" ht="17.25" customHeight="1">
      <c r="A13" s="75"/>
      <c r="B13" s="76" t="s">
        <v>228</v>
      </c>
      <c r="C13" s="84">
        <v>1</v>
      </c>
      <c r="D13" s="84">
        <v>3000</v>
      </c>
      <c r="E13" s="126">
        <v>0.75</v>
      </c>
      <c r="F13" s="84">
        <v>0.2</v>
      </c>
      <c r="G13" s="117">
        <f>F13*E13*D13</f>
        <v>450.00000000000006</v>
      </c>
      <c r="H13" s="87"/>
      <c r="I13" s="121"/>
      <c r="J13" s="87"/>
      <c r="K13" s="69"/>
    </row>
    <row r="14" spans="1:11" ht="17.25" customHeight="1">
      <c r="A14" s="75"/>
      <c r="B14" s="76" t="s">
        <v>345</v>
      </c>
      <c r="C14" s="84">
        <v>2</v>
      </c>
      <c r="D14" s="84">
        <v>3000</v>
      </c>
      <c r="E14" s="126">
        <v>0.5</v>
      </c>
      <c r="F14" s="84">
        <v>0.2</v>
      </c>
      <c r="G14" s="117">
        <f>F14*E14*D14*C14</f>
        <v>600</v>
      </c>
      <c r="H14" s="87"/>
      <c r="I14" s="121"/>
      <c r="J14" s="87"/>
      <c r="K14" s="69"/>
    </row>
    <row r="15" spans="1:11" ht="17.25" customHeight="1">
      <c r="A15" s="75"/>
      <c r="B15" s="76"/>
      <c r="C15" s="84"/>
      <c r="D15" s="84"/>
      <c r="E15" s="126"/>
      <c r="F15" s="84"/>
      <c r="G15" s="117">
        <f>SUM(G13:G14)</f>
        <v>1050</v>
      </c>
      <c r="H15" s="87" t="s">
        <v>186</v>
      </c>
      <c r="I15" s="121">
        <v>800</v>
      </c>
      <c r="J15" s="87">
        <f>I15*G15</f>
        <v>840000</v>
      </c>
      <c r="K15" s="69" t="s">
        <v>285</v>
      </c>
    </row>
    <row r="16" spans="1:11" ht="15" customHeight="1">
      <c r="A16" s="75"/>
      <c r="B16" s="76"/>
      <c r="C16" s="84"/>
      <c r="D16" s="84"/>
      <c r="E16" s="126"/>
      <c r="F16" s="84"/>
      <c r="G16" s="117"/>
      <c r="H16" s="87"/>
      <c r="I16" s="121"/>
      <c r="J16" s="87"/>
      <c r="K16" s="69"/>
    </row>
    <row r="17" spans="1:11" ht="48.75" customHeight="1">
      <c r="A17" s="75">
        <v>3</v>
      </c>
      <c r="B17" s="77" t="s">
        <v>371</v>
      </c>
      <c r="C17" s="84"/>
      <c r="D17" s="84"/>
      <c r="E17" s="126"/>
      <c r="F17" s="84"/>
      <c r="G17" s="117"/>
      <c r="H17" s="87"/>
      <c r="I17" s="121"/>
      <c r="J17" s="87"/>
      <c r="K17" s="69"/>
    </row>
    <row r="18" spans="1:11" ht="15" customHeight="1">
      <c r="A18" s="75"/>
      <c r="B18" s="76"/>
      <c r="C18" s="84"/>
      <c r="D18" s="84"/>
      <c r="E18" s="126"/>
      <c r="F18" s="84"/>
      <c r="G18" s="117"/>
      <c r="H18" s="87"/>
      <c r="I18" s="121"/>
      <c r="J18" s="87"/>
      <c r="K18" s="69"/>
    </row>
    <row r="19" spans="1:11" ht="15" customHeight="1">
      <c r="A19" s="75"/>
      <c r="B19" s="76" t="s">
        <v>228</v>
      </c>
      <c r="C19" s="84">
        <v>1</v>
      </c>
      <c r="D19" s="84">
        <v>3000</v>
      </c>
      <c r="E19" s="126">
        <v>0.75</v>
      </c>
      <c r="F19" s="84">
        <v>0.2</v>
      </c>
      <c r="G19" s="117">
        <f>F19*E19*D19</f>
        <v>450.00000000000006</v>
      </c>
      <c r="H19" s="87"/>
      <c r="I19" s="121"/>
      <c r="J19" s="87"/>
      <c r="K19" s="69"/>
    </row>
    <row r="20" spans="1:11" ht="15" customHeight="1">
      <c r="A20" s="75"/>
      <c r="B20" s="76" t="s">
        <v>345</v>
      </c>
      <c r="C20" s="84">
        <v>2</v>
      </c>
      <c r="D20" s="84">
        <v>3000</v>
      </c>
      <c r="E20" s="126">
        <v>0.5</v>
      </c>
      <c r="F20" s="84">
        <v>0.2</v>
      </c>
      <c r="G20" s="117">
        <f>F20*E20*D20*C20</f>
        <v>600</v>
      </c>
      <c r="H20" s="87"/>
      <c r="I20" s="121"/>
      <c r="J20" s="87"/>
      <c r="K20" s="69"/>
    </row>
    <row r="21" spans="1:11" ht="14.25" customHeight="1">
      <c r="A21" s="75"/>
      <c r="B21" s="76"/>
      <c r="C21" s="84"/>
      <c r="D21" s="84"/>
      <c r="E21" s="126"/>
      <c r="F21" s="92"/>
      <c r="G21" s="117">
        <f>SUM(G19:G20)</f>
        <v>1050</v>
      </c>
      <c r="H21" s="89" t="s">
        <v>186</v>
      </c>
      <c r="I21" s="123">
        <v>3500</v>
      </c>
      <c r="J21" s="91">
        <f>I21*G21</f>
        <v>3675000</v>
      </c>
      <c r="K21" s="112" t="s">
        <v>285</v>
      </c>
    </row>
    <row r="22" spans="1:11" ht="14.25" customHeight="1">
      <c r="A22" s="75"/>
      <c r="B22" s="76"/>
      <c r="C22" s="84"/>
      <c r="D22" s="84"/>
      <c r="E22" s="127"/>
      <c r="F22" s="84"/>
      <c r="G22" s="117"/>
      <c r="H22" s="89"/>
      <c r="I22" s="123"/>
      <c r="J22" s="91"/>
      <c r="K22" s="101"/>
    </row>
    <row r="23" spans="1:11" ht="166.5" customHeight="1">
      <c r="A23" s="75">
        <v>4</v>
      </c>
      <c r="B23" s="76" t="s">
        <v>316</v>
      </c>
      <c r="C23" s="84"/>
      <c r="D23" s="84"/>
      <c r="E23" s="127"/>
      <c r="F23" s="84"/>
      <c r="G23" s="117"/>
      <c r="H23" s="89"/>
      <c r="I23" s="123"/>
      <c r="J23" s="91"/>
      <c r="K23" s="101"/>
    </row>
    <row r="24" spans="1:11" ht="15.75" customHeight="1">
      <c r="A24" s="75"/>
      <c r="B24" s="76" t="s">
        <v>228</v>
      </c>
      <c r="C24" s="84">
        <v>1</v>
      </c>
      <c r="D24" s="84">
        <v>3000</v>
      </c>
      <c r="E24" s="126">
        <v>0.75</v>
      </c>
      <c r="F24" s="84">
        <v>1</v>
      </c>
      <c r="G24" s="117">
        <f>F24*E24*D24</f>
        <v>2250</v>
      </c>
      <c r="H24" s="89"/>
      <c r="I24" s="123"/>
      <c r="J24" s="91"/>
      <c r="K24" s="101"/>
    </row>
    <row r="25" spans="1:11" s="103" customFormat="1" ht="15.75" customHeight="1">
      <c r="A25" s="154"/>
      <c r="B25" s="76" t="s">
        <v>345</v>
      </c>
      <c r="C25" s="84">
        <v>2</v>
      </c>
      <c r="D25" s="84">
        <v>3000</v>
      </c>
      <c r="E25" s="126">
        <v>0.2</v>
      </c>
      <c r="F25" s="84">
        <v>1</v>
      </c>
      <c r="G25" s="117">
        <f>F25*E25*D25*C25</f>
        <v>1200</v>
      </c>
      <c r="H25" s="155"/>
      <c r="I25" s="156"/>
      <c r="J25" s="157"/>
      <c r="K25" s="158"/>
    </row>
    <row r="26" spans="1:11" ht="14.25" customHeight="1">
      <c r="A26" s="75"/>
      <c r="B26" s="76"/>
      <c r="C26" s="84"/>
      <c r="D26" s="84"/>
      <c r="E26" s="127"/>
      <c r="F26" s="84"/>
      <c r="G26" s="117">
        <f>SUM(G24:G25)</f>
        <v>3450</v>
      </c>
      <c r="H26" s="89" t="s">
        <v>186</v>
      </c>
      <c r="I26" s="123">
        <v>7313.43</v>
      </c>
      <c r="J26" s="91">
        <f>I26*G26</f>
        <v>25231333.5</v>
      </c>
      <c r="K26" s="112" t="s">
        <v>354</v>
      </c>
    </row>
    <row r="27" spans="1:11" ht="14.25" customHeight="1">
      <c r="A27" s="75"/>
      <c r="B27" s="76"/>
      <c r="C27" s="84"/>
      <c r="D27" s="84"/>
      <c r="E27" s="127"/>
      <c r="F27" s="84"/>
      <c r="G27" s="117"/>
      <c r="H27" s="89"/>
      <c r="I27" s="123"/>
      <c r="J27" s="91"/>
      <c r="K27" s="101"/>
    </row>
    <row r="28" spans="1:11" ht="14.25" customHeight="1">
      <c r="A28" s="75"/>
      <c r="B28" s="76"/>
      <c r="C28" s="84"/>
      <c r="D28" s="84"/>
      <c r="E28" s="127"/>
      <c r="F28" s="84"/>
      <c r="G28" s="117"/>
      <c r="H28" s="89"/>
      <c r="I28" s="123"/>
      <c r="J28" s="91"/>
      <c r="K28" s="101"/>
    </row>
    <row r="29" spans="1:11" ht="14.25" customHeight="1">
      <c r="A29" s="75"/>
      <c r="B29" s="76"/>
      <c r="C29" s="84"/>
      <c r="D29" s="84"/>
      <c r="E29" s="127"/>
      <c r="F29" s="84"/>
      <c r="G29" s="117"/>
      <c r="H29" s="89"/>
      <c r="I29" s="123"/>
      <c r="J29" s="91"/>
      <c r="K29" s="101"/>
    </row>
    <row r="30" spans="1:11" ht="14.25" customHeight="1">
      <c r="A30" s="75"/>
      <c r="B30" s="76"/>
      <c r="C30" s="84"/>
      <c r="D30" s="84"/>
      <c r="E30" s="127"/>
      <c r="F30" s="84"/>
      <c r="G30" s="117"/>
      <c r="H30" s="89"/>
      <c r="I30" s="123"/>
      <c r="J30" s="91"/>
      <c r="K30" s="101"/>
    </row>
    <row r="31" spans="1:11" ht="43.5" customHeight="1">
      <c r="A31" s="75">
        <v>5</v>
      </c>
      <c r="B31" s="76" t="s">
        <v>234</v>
      </c>
      <c r="C31" s="84"/>
      <c r="D31" s="84"/>
      <c r="E31" s="127"/>
      <c r="F31" s="84"/>
      <c r="G31" s="117"/>
      <c r="H31" s="89"/>
      <c r="I31" s="123"/>
      <c r="J31" s="91"/>
      <c r="K31" s="101"/>
    </row>
    <row r="32" spans="1:11" ht="15.75" customHeight="1">
      <c r="A32" s="75"/>
      <c r="B32" s="76"/>
      <c r="C32" s="84"/>
      <c r="D32" s="84"/>
      <c r="E32" s="128">
        <f>G26</f>
        <v>3450</v>
      </c>
      <c r="F32" s="84">
        <v>90</v>
      </c>
      <c r="G32" s="117">
        <f>F32*E32</f>
        <v>310500</v>
      </c>
      <c r="H32" s="89" t="s">
        <v>237</v>
      </c>
      <c r="I32" s="123">
        <v>62.76</v>
      </c>
      <c r="J32" s="91">
        <f>I32*G32</f>
        <v>19486980</v>
      </c>
      <c r="K32" s="101" t="s">
        <v>238</v>
      </c>
    </row>
    <row r="33" spans="1:11" ht="15.75" customHeight="1">
      <c r="A33" s="75"/>
      <c r="B33" s="76"/>
      <c r="C33" s="84"/>
      <c r="D33" s="84"/>
      <c r="E33" s="127"/>
      <c r="F33" s="84"/>
      <c r="G33" s="117"/>
      <c r="H33" s="89"/>
      <c r="I33" s="123"/>
      <c r="J33" s="91"/>
      <c r="K33" s="101"/>
    </row>
    <row r="34" spans="1:11" ht="15.75" customHeight="1">
      <c r="A34" s="75"/>
      <c r="B34" s="76"/>
      <c r="C34" s="84"/>
      <c r="D34" s="84"/>
      <c r="E34" s="127"/>
      <c r="F34" s="84"/>
      <c r="G34" s="117"/>
      <c r="H34" s="89"/>
      <c r="I34" s="123"/>
      <c r="J34" s="91"/>
      <c r="K34" s="101"/>
    </row>
    <row r="35" spans="1:11" ht="92.25" customHeight="1">
      <c r="A35" s="75">
        <v>7</v>
      </c>
      <c r="B35" s="76" t="s">
        <v>246</v>
      </c>
      <c r="C35" s="84"/>
      <c r="D35" s="84"/>
      <c r="E35" s="127"/>
      <c r="F35" s="84"/>
      <c r="G35" s="117"/>
      <c r="H35" s="89"/>
      <c r="I35" s="123"/>
      <c r="J35" s="91"/>
      <c r="K35" s="101"/>
    </row>
    <row r="36" spans="1:11" ht="15" customHeight="1">
      <c r="A36" s="75"/>
      <c r="B36" s="76"/>
      <c r="C36" s="84"/>
      <c r="D36" s="84"/>
      <c r="E36" s="127"/>
      <c r="F36" s="84"/>
      <c r="G36" s="117"/>
      <c r="H36" s="89"/>
      <c r="I36" s="123"/>
      <c r="J36" s="91"/>
      <c r="K36" s="101"/>
    </row>
    <row r="37" spans="1:11" ht="15" customHeight="1">
      <c r="A37" s="75"/>
      <c r="B37" s="76" t="s">
        <v>319</v>
      </c>
      <c r="C37" s="84">
        <v>1</v>
      </c>
      <c r="D37" s="84">
        <v>3000</v>
      </c>
      <c r="E37" s="127">
        <v>10</v>
      </c>
      <c r="F37" s="84">
        <v>0.3</v>
      </c>
      <c r="G37" s="117">
        <f>F37*E37*D37*C37</f>
        <v>9000</v>
      </c>
      <c r="H37" s="89"/>
      <c r="I37" s="123"/>
      <c r="J37" s="91"/>
      <c r="K37" s="112" t="s">
        <v>285</v>
      </c>
    </row>
    <row r="38" spans="1:11" ht="15" customHeight="1">
      <c r="A38" s="75"/>
      <c r="B38" s="76"/>
      <c r="C38" s="84"/>
      <c r="D38" s="84"/>
      <c r="E38" s="127"/>
      <c r="F38" s="84"/>
      <c r="G38" s="117">
        <f>SUM(G37:G37)</f>
        <v>9000</v>
      </c>
      <c r="H38" s="89" t="s">
        <v>186</v>
      </c>
      <c r="I38" s="123">
        <v>750</v>
      </c>
      <c r="J38" s="91">
        <f>I38*G38</f>
        <v>6750000</v>
      </c>
      <c r="K38" s="101"/>
    </row>
    <row r="39" spans="1:11" ht="41.25" customHeight="1">
      <c r="A39" s="75">
        <v>8</v>
      </c>
      <c r="B39" s="76" t="s">
        <v>325</v>
      </c>
      <c r="C39" s="84"/>
      <c r="D39" s="84"/>
      <c r="E39" s="127"/>
      <c r="F39" s="84"/>
      <c r="G39" s="117"/>
      <c r="H39" s="89"/>
      <c r="I39" s="123"/>
      <c r="J39" s="91"/>
      <c r="K39" s="101"/>
    </row>
    <row r="40" spans="1:11" ht="15" customHeight="1">
      <c r="A40" s="75"/>
      <c r="B40" s="76"/>
      <c r="C40" s="84"/>
      <c r="D40" s="84"/>
      <c r="E40" s="127"/>
      <c r="F40" s="84"/>
      <c r="G40" s="117"/>
      <c r="H40" s="89"/>
      <c r="I40" s="123"/>
      <c r="J40" s="91"/>
      <c r="K40" s="101"/>
    </row>
    <row r="41" spans="1:11" ht="15" customHeight="1">
      <c r="A41" s="75"/>
      <c r="B41" s="76" t="s">
        <v>320</v>
      </c>
      <c r="C41" s="84">
        <v>8</v>
      </c>
      <c r="D41" s="84">
        <v>3000</v>
      </c>
      <c r="E41" s="127">
        <v>10</v>
      </c>
      <c r="F41" s="84"/>
      <c r="G41" s="117">
        <f>E41*D41*C41</f>
        <v>240000</v>
      </c>
      <c r="H41" s="89"/>
      <c r="I41" s="123"/>
      <c r="J41" s="91"/>
      <c r="K41" s="101" t="s">
        <v>249</v>
      </c>
    </row>
    <row r="42" spans="1:11" ht="15" customHeight="1">
      <c r="A42" s="75"/>
      <c r="B42" s="76"/>
      <c r="C42" s="84"/>
      <c r="D42" s="84"/>
      <c r="E42" s="127"/>
      <c r="F42" s="84"/>
      <c r="G42" s="117">
        <f>SUM(G41:G41)</f>
        <v>240000</v>
      </c>
      <c r="H42" s="113" t="s">
        <v>187</v>
      </c>
      <c r="I42" s="123">
        <v>8.1199999999999992</v>
      </c>
      <c r="J42" s="91">
        <f>I42*G42</f>
        <v>1948799.9999999998</v>
      </c>
      <c r="K42" s="101"/>
    </row>
    <row r="43" spans="1:11" ht="105.75" customHeight="1">
      <c r="A43" s="75">
        <v>9</v>
      </c>
      <c r="B43" s="76" t="s">
        <v>375</v>
      </c>
      <c r="C43" s="84"/>
      <c r="D43" s="84"/>
      <c r="E43" s="127"/>
      <c r="F43" s="84"/>
      <c r="G43" s="117"/>
      <c r="H43" s="89"/>
      <c r="I43" s="123"/>
      <c r="J43" s="91"/>
      <c r="K43" s="101"/>
    </row>
    <row r="44" spans="1:11" ht="15" customHeight="1">
      <c r="A44" s="75"/>
      <c r="B44" s="76"/>
      <c r="C44" s="84">
        <v>1</v>
      </c>
      <c r="D44" s="84">
        <v>3000</v>
      </c>
      <c r="E44" s="127">
        <v>30</v>
      </c>
      <c r="F44" s="84">
        <v>1</v>
      </c>
      <c r="G44" s="117">
        <f>F44*E44*D44*C44</f>
        <v>90000</v>
      </c>
      <c r="H44" s="89"/>
      <c r="I44" s="123"/>
      <c r="J44" s="91"/>
      <c r="K44" s="101"/>
    </row>
    <row r="45" spans="1:11" ht="15" customHeight="1">
      <c r="A45" s="75"/>
      <c r="B45" s="76"/>
      <c r="C45" s="84"/>
      <c r="D45" s="84"/>
      <c r="E45" s="127"/>
      <c r="F45" s="84"/>
      <c r="G45" s="117"/>
      <c r="H45" s="89"/>
      <c r="I45" s="123"/>
      <c r="J45" s="91"/>
      <c r="K45" s="101"/>
    </row>
    <row r="46" spans="1:11" ht="45" customHeight="1">
      <c r="A46" s="75"/>
      <c r="B46" s="76"/>
      <c r="C46" s="84"/>
      <c r="D46" s="84"/>
      <c r="E46" s="127"/>
      <c r="F46" s="84"/>
      <c r="G46" s="117">
        <f>SUM(G44:G44)</f>
        <v>90000</v>
      </c>
      <c r="H46" s="89" t="s">
        <v>186</v>
      </c>
      <c r="I46" s="123">
        <v>400</v>
      </c>
      <c r="J46" s="91">
        <f>I46*G46</f>
        <v>36000000</v>
      </c>
      <c r="K46" s="112" t="s">
        <v>285</v>
      </c>
    </row>
    <row r="47" spans="1:11" ht="107.25" customHeight="1">
      <c r="A47" s="75">
        <v>10</v>
      </c>
      <c r="B47" s="76" t="s">
        <v>317</v>
      </c>
      <c r="C47" s="84"/>
      <c r="D47" s="84"/>
      <c r="E47" s="127"/>
      <c r="F47" s="84"/>
      <c r="G47" s="117"/>
      <c r="H47" s="89"/>
      <c r="I47" s="123"/>
      <c r="J47" s="91"/>
      <c r="K47" s="101"/>
    </row>
    <row r="48" spans="1:11" ht="15" customHeight="1">
      <c r="A48" s="75"/>
      <c r="B48" s="76" t="s">
        <v>241</v>
      </c>
      <c r="C48" s="84">
        <v>1</v>
      </c>
      <c r="D48" s="84">
        <v>3000</v>
      </c>
      <c r="E48" s="127">
        <v>10</v>
      </c>
      <c r="F48" s="84">
        <v>6</v>
      </c>
      <c r="G48" s="117">
        <f>F48*E48*D48*C48</f>
        <v>180000</v>
      </c>
      <c r="H48" s="89"/>
      <c r="I48" s="123"/>
      <c r="J48" s="91"/>
      <c r="K48" s="101"/>
    </row>
    <row r="49" spans="1:11" ht="15" customHeight="1">
      <c r="A49" s="75"/>
      <c r="B49" s="76" t="s">
        <v>326</v>
      </c>
      <c r="C49" s="84">
        <v>1</v>
      </c>
      <c r="D49" s="84">
        <v>3000</v>
      </c>
      <c r="E49" s="127">
        <v>12</v>
      </c>
      <c r="F49" s="84">
        <v>6</v>
      </c>
      <c r="G49" s="117">
        <f>F49*E49*D49</f>
        <v>216000</v>
      </c>
      <c r="H49" s="89"/>
      <c r="I49" s="123"/>
      <c r="J49" s="91"/>
      <c r="K49" s="101"/>
    </row>
    <row r="50" spans="1:11" ht="15" customHeight="1">
      <c r="A50" s="75"/>
      <c r="B50" s="76" t="s">
        <v>376</v>
      </c>
      <c r="C50" s="84">
        <v>1</v>
      </c>
      <c r="D50" s="84">
        <v>300</v>
      </c>
      <c r="E50" s="127">
        <v>20</v>
      </c>
      <c r="F50" s="84">
        <v>3</v>
      </c>
      <c r="G50" s="117">
        <f>F50*E50*D50*C50</f>
        <v>18000</v>
      </c>
      <c r="H50" s="89"/>
      <c r="I50" s="123"/>
      <c r="J50" s="91"/>
      <c r="K50" s="101"/>
    </row>
    <row r="51" spans="1:11" ht="15" customHeight="1">
      <c r="A51" s="75"/>
      <c r="B51" s="76"/>
      <c r="C51" s="84"/>
      <c r="D51" s="84"/>
      <c r="E51" s="127"/>
      <c r="F51" s="84"/>
      <c r="G51" s="117">
        <f>SUM(G48:G50)</f>
        <v>414000</v>
      </c>
      <c r="H51" s="89" t="s">
        <v>186</v>
      </c>
      <c r="I51" s="123">
        <v>420</v>
      </c>
      <c r="J51" s="91">
        <f>I51*G51</f>
        <v>173880000</v>
      </c>
      <c r="K51" s="101" t="s">
        <v>285</v>
      </c>
    </row>
    <row r="52" spans="1:11" ht="15" customHeight="1">
      <c r="A52" s="75"/>
      <c r="B52" s="76"/>
      <c r="C52" s="84"/>
      <c r="D52" s="84"/>
      <c r="E52" s="127"/>
      <c r="F52" s="84"/>
      <c r="G52" s="117"/>
      <c r="H52" s="89"/>
      <c r="I52" s="123"/>
      <c r="J52" s="91"/>
      <c r="K52" s="101"/>
    </row>
    <row r="53" spans="1:11" ht="93.75" customHeight="1">
      <c r="A53" s="75">
        <v>11</v>
      </c>
      <c r="B53" s="76" t="s">
        <v>323</v>
      </c>
      <c r="C53" s="84"/>
      <c r="D53" s="84"/>
      <c r="E53" s="127"/>
      <c r="F53" s="84"/>
      <c r="G53" s="117"/>
      <c r="H53" s="89"/>
      <c r="I53" s="123"/>
      <c r="J53" s="91"/>
      <c r="K53" s="101"/>
    </row>
    <row r="54" spans="1:11" ht="39" customHeight="1">
      <c r="A54" s="75"/>
      <c r="B54" s="76" t="s">
        <v>328</v>
      </c>
      <c r="C54" s="84"/>
      <c r="D54" s="84"/>
      <c r="E54" s="127"/>
      <c r="F54" s="84"/>
      <c r="G54" s="117"/>
      <c r="H54" s="89"/>
      <c r="I54" s="123"/>
      <c r="J54" s="91"/>
      <c r="K54" s="101"/>
    </row>
    <row r="55" spans="1:11" ht="19.5" customHeight="1">
      <c r="A55" s="75"/>
      <c r="B55" s="76" t="s">
        <v>329</v>
      </c>
      <c r="C55" s="84">
        <v>2</v>
      </c>
      <c r="D55" s="84">
        <v>3000</v>
      </c>
      <c r="E55" s="127">
        <v>10</v>
      </c>
      <c r="F55" s="84">
        <v>0.08</v>
      </c>
      <c r="G55" s="117">
        <f>F55*E55*D55*C55</f>
        <v>4800</v>
      </c>
      <c r="H55" s="89"/>
      <c r="I55" s="123"/>
      <c r="J55" s="91"/>
      <c r="K55" s="101"/>
    </row>
    <row r="56" spans="1:11" ht="19.5" customHeight="1">
      <c r="A56" s="75"/>
      <c r="B56" s="76"/>
      <c r="C56" s="84"/>
      <c r="D56" s="111">
        <f>G55</f>
        <v>4800</v>
      </c>
      <c r="E56" s="127">
        <v>2.2000000000000002</v>
      </c>
      <c r="F56" s="84"/>
      <c r="G56" s="117">
        <f>E56*D56</f>
        <v>10560</v>
      </c>
      <c r="H56" s="89"/>
      <c r="I56" s="123"/>
      <c r="J56" s="91"/>
      <c r="K56" s="101"/>
    </row>
    <row r="57" spans="1:11" ht="19.5" customHeight="1">
      <c r="A57" s="75"/>
      <c r="B57" s="76"/>
      <c r="C57" s="84"/>
      <c r="D57" s="84"/>
      <c r="E57" s="127"/>
      <c r="F57" s="84"/>
      <c r="G57" s="117">
        <f>G56</f>
        <v>10560</v>
      </c>
      <c r="H57" s="113" t="s">
        <v>0</v>
      </c>
      <c r="I57" s="123">
        <v>4200</v>
      </c>
      <c r="J57" s="91">
        <f>I57*G57</f>
        <v>44352000</v>
      </c>
      <c r="K57" s="112" t="s">
        <v>285</v>
      </c>
    </row>
    <row r="58" spans="1:11" ht="120.75" customHeight="1">
      <c r="A58" s="75">
        <v>12</v>
      </c>
      <c r="B58" s="76" t="s">
        <v>321</v>
      </c>
      <c r="C58" s="84"/>
      <c r="D58" s="84"/>
      <c r="E58" s="127"/>
      <c r="F58" s="84"/>
      <c r="G58" s="117"/>
      <c r="H58" s="89"/>
      <c r="I58" s="123"/>
      <c r="J58" s="91"/>
      <c r="K58" s="101"/>
    </row>
    <row r="59" spans="1:11" ht="53.25" customHeight="1">
      <c r="A59" s="75"/>
      <c r="B59" s="76" t="s">
        <v>322</v>
      </c>
      <c r="C59" s="84">
        <v>2</v>
      </c>
      <c r="D59" s="84">
        <v>3000</v>
      </c>
      <c r="E59" s="127">
        <v>10</v>
      </c>
      <c r="F59" s="84">
        <v>0.1</v>
      </c>
      <c r="G59" s="117">
        <f>F59*E59*D59*C59</f>
        <v>6000</v>
      </c>
      <c r="H59" s="89"/>
      <c r="I59" s="123"/>
      <c r="J59" s="91">
        <f>I61*G61</f>
        <v>60720000.000000007</v>
      </c>
      <c r="K59" s="112" t="s">
        <v>285</v>
      </c>
    </row>
    <row r="60" spans="1:11" ht="15" customHeight="1">
      <c r="A60" s="75"/>
      <c r="B60" s="76"/>
      <c r="C60" s="84"/>
      <c r="D60" s="111">
        <f>G59</f>
        <v>6000</v>
      </c>
      <c r="E60" s="127">
        <v>2.2000000000000002</v>
      </c>
      <c r="F60" s="84"/>
      <c r="G60" s="117">
        <f>E60*D60</f>
        <v>13200.000000000002</v>
      </c>
      <c r="H60" s="89"/>
      <c r="I60" s="123"/>
      <c r="J60" s="91"/>
      <c r="K60" s="101"/>
    </row>
    <row r="61" spans="1:11" ht="15" customHeight="1">
      <c r="A61" s="75"/>
      <c r="B61" s="76"/>
      <c r="C61" s="84"/>
      <c r="D61" s="84"/>
      <c r="E61" s="127"/>
      <c r="F61" s="84"/>
      <c r="G61" s="117">
        <f>G60</f>
        <v>13200.000000000002</v>
      </c>
      <c r="H61" s="113" t="s">
        <v>0</v>
      </c>
      <c r="I61" s="123">
        <v>4600</v>
      </c>
      <c r="J61" s="91"/>
      <c r="K61" s="101"/>
    </row>
    <row r="62" spans="1:11" ht="101.25" customHeight="1">
      <c r="A62" s="75">
        <v>13</v>
      </c>
      <c r="B62" s="76" t="s">
        <v>327</v>
      </c>
      <c r="C62" s="84"/>
      <c r="D62" s="84"/>
      <c r="E62" s="127"/>
      <c r="F62" s="84"/>
      <c r="G62" s="117"/>
      <c r="H62" s="89"/>
      <c r="I62" s="123"/>
      <c r="J62" s="91"/>
      <c r="K62" s="101"/>
    </row>
    <row r="63" spans="1:11" ht="51">
      <c r="A63" s="75"/>
      <c r="B63" s="76" t="s">
        <v>372</v>
      </c>
      <c r="C63" s="84">
        <v>2</v>
      </c>
      <c r="D63" s="84">
        <v>3000</v>
      </c>
      <c r="E63" s="127">
        <v>10</v>
      </c>
      <c r="F63" s="84">
        <v>0.04</v>
      </c>
      <c r="G63" s="117">
        <f>F63*E63*D63*C63</f>
        <v>2400</v>
      </c>
      <c r="H63" s="113" t="s">
        <v>0</v>
      </c>
      <c r="I63" s="123">
        <v>6200</v>
      </c>
      <c r="J63" s="91">
        <f>I63*G64</f>
        <v>34224000</v>
      </c>
      <c r="K63" s="112" t="s">
        <v>285</v>
      </c>
    </row>
    <row r="64" spans="1:11">
      <c r="A64" s="75"/>
      <c r="B64" s="76"/>
      <c r="C64" s="84"/>
      <c r="D64" s="111">
        <f>G63</f>
        <v>2400</v>
      </c>
      <c r="E64" s="127">
        <v>2.2999999999999998</v>
      </c>
      <c r="F64" s="84"/>
      <c r="G64" s="117">
        <f>E64*D64</f>
        <v>5520</v>
      </c>
      <c r="H64" s="89"/>
      <c r="I64" s="123"/>
      <c r="J64" s="91"/>
      <c r="K64" s="112"/>
    </row>
    <row r="65" spans="1:11">
      <c r="A65" s="75"/>
      <c r="B65" s="76"/>
      <c r="C65" s="84"/>
      <c r="D65" s="84"/>
      <c r="E65" s="127"/>
      <c r="F65" s="84"/>
      <c r="G65" s="117"/>
      <c r="H65" s="89"/>
      <c r="I65" s="123"/>
      <c r="J65" s="91"/>
      <c r="K65" s="112"/>
    </row>
    <row r="66" spans="1:11" ht="114" customHeight="1">
      <c r="A66" s="75">
        <v>15</v>
      </c>
      <c r="B66" s="76" t="s">
        <v>324</v>
      </c>
      <c r="C66" s="84"/>
      <c r="D66" s="84"/>
      <c r="E66" s="127"/>
      <c r="F66" s="84"/>
      <c r="G66" s="117"/>
      <c r="H66" s="89"/>
      <c r="I66" s="123"/>
      <c r="J66" s="91"/>
      <c r="K66" s="101"/>
    </row>
    <row r="67" spans="1:11" ht="15" customHeight="1">
      <c r="A67" s="75"/>
      <c r="B67" s="76"/>
      <c r="C67" s="84">
        <v>2</v>
      </c>
      <c r="D67" s="84">
        <v>3000</v>
      </c>
      <c r="E67" s="127">
        <v>0.15</v>
      </c>
      <c r="F67" s="84"/>
      <c r="G67" s="117">
        <f>C67*D67*E67</f>
        <v>900</v>
      </c>
      <c r="H67" s="89" t="s">
        <v>187</v>
      </c>
      <c r="I67" s="123">
        <v>436.66</v>
      </c>
      <c r="J67" s="91">
        <f>I67*G67</f>
        <v>392994</v>
      </c>
      <c r="K67" s="101">
        <v>16.600000000000001</v>
      </c>
    </row>
    <row r="68" spans="1:11" ht="15" customHeight="1">
      <c r="A68" s="75"/>
      <c r="B68" s="76"/>
      <c r="C68" s="84"/>
      <c r="D68" s="84"/>
      <c r="E68" s="127"/>
      <c r="F68" s="84"/>
      <c r="G68" s="117"/>
      <c r="H68" s="89"/>
      <c r="I68" s="123"/>
      <c r="J68" s="91"/>
      <c r="K68" s="101"/>
    </row>
    <row r="69" spans="1:11" ht="76.5" customHeight="1">
      <c r="A69" s="75">
        <v>16</v>
      </c>
      <c r="B69" s="76" t="s">
        <v>289</v>
      </c>
      <c r="C69" s="84"/>
      <c r="D69" s="84"/>
      <c r="E69" s="127"/>
      <c r="F69" s="84"/>
      <c r="G69" s="117"/>
      <c r="H69" s="89"/>
      <c r="I69" s="123"/>
      <c r="J69" s="91"/>
      <c r="K69" s="101"/>
    </row>
    <row r="70" spans="1:11" ht="15" customHeight="1">
      <c r="A70" s="75"/>
      <c r="B70" s="76"/>
      <c r="C70" s="84">
        <v>2</v>
      </c>
      <c r="D70" s="84">
        <v>2000</v>
      </c>
      <c r="E70" s="127">
        <v>0.6</v>
      </c>
      <c r="F70" s="84">
        <v>0.2</v>
      </c>
      <c r="G70" s="117">
        <f>F70*E70*D70*C70</f>
        <v>480</v>
      </c>
      <c r="H70" s="113" t="s">
        <v>186</v>
      </c>
      <c r="I70" s="123">
        <v>5691.46</v>
      </c>
      <c r="J70" s="91">
        <f>I70*G70</f>
        <v>2731900.8</v>
      </c>
      <c r="K70" s="112" t="s">
        <v>290</v>
      </c>
    </row>
    <row r="71" spans="1:11" ht="15" customHeight="1">
      <c r="A71" s="75"/>
      <c r="B71" s="76"/>
      <c r="C71" s="84"/>
      <c r="D71" s="84"/>
      <c r="E71" s="127"/>
      <c r="F71" s="84"/>
      <c r="G71" s="117"/>
      <c r="H71" s="89"/>
      <c r="I71" s="123"/>
      <c r="J71" s="91"/>
      <c r="K71" s="101"/>
    </row>
    <row r="72" spans="1:11" ht="66" customHeight="1">
      <c r="A72" s="75">
        <v>17</v>
      </c>
      <c r="B72" s="76" t="s">
        <v>377</v>
      </c>
      <c r="C72" s="84"/>
      <c r="D72" s="84"/>
      <c r="E72" s="127"/>
      <c r="F72" s="84"/>
      <c r="G72" s="117"/>
      <c r="H72" s="89"/>
      <c r="I72" s="123"/>
      <c r="J72" s="91"/>
      <c r="K72" s="101"/>
    </row>
    <row r="73" spans="1:11" ht="15" customHeight="1">
      <c r="A73" s="75"/>
      <c r="B73" s="76"/>
      <c r="C73" s="84">
        <v>2</v>
      </c>
      <c r="D73" s="84">
        <v>3000</v>
      </c>
      <c r="E73" s="127">
        <v>0.3</v>
      </c>
      <c r="F73" s="84">
        <v>13</v>
      </c>
      <c r="G73" s="117">
        <f>F73*E73*D73*C73</f>
        <v>23400</v>
      </c>
      <c r="H73" s="113" t="s">
        <v>186</v>
      </c>
      <c r="I73" s="123">
        <f>742.56+380</f>
        <v>1122.56</v>
      </c>
      <c r="J73" s="91">
        <f>I73*G73</f>
        <v>26267904</v>
      </c>
      <c r="K73" s="112" t="s">
        <v>281</v>
      </c>
    </row>
    <row r="74" spans="1:11" ht="15" customHeight="1">
      <c r="A74" s="75"/>
      <c r="B74" s="76"/>
      <c r="C74" s="84"/>
      <c r="D74" s="84"/>
      <c r="E74" s="127"/>
      <c r="F74" s="84"/>
      <c r="G74" s="117"/>
      <c r="H74" s="89"/>
      <c r="I74" s="123"/>
      <c r="J74" s="91"/>
      <c r="K74" s="101"/>
    </row>
    <row r="75" spans="1:11" ht="15" customHeight="1">
      <c r="A75" s="75"/>
      <c r="B75" s="76"/>
      <c r="C75" s="84"/>
      <c r="D75" s="84"/>
      <c r="E75" s="92"/>
      <c r="F75" s="84"/>
      <c r="G75" s="88"/>
      <c r="H75" s="113"/>
      <c r="I75" s="90"/>
      <c r="J75" s="130"/>
      <c r="K75" s="112"/>
    </row>
    <row r="76" spans="1:11" ht="15" customHeight="1">
      <c r="A76" s="75"/>
      <c r="B76" s="76"/>
      <c r="C76" s="84"/>
      <c r="D76" s="84"/>
      <c r="E76" s="92"/>
      <c r="F76" s="84"/>
      <c r="G76" s="88"/>
      <c r="H76" s="113"/>
      <c r="I76" s="90"/>
      <c r="J76" s="130"/>
      <c r="K76" s="112"/>
    </row>
    <row r="77" spans="1:11" ht="169.5" customHeight="1">
      <c r="A77" s="75">
        <v>19</v>
      </c>
      <c r="B77" s="76" t="s">
        <v>331</v>
      </c>
      <c r="C77" s="84"/>
      <c r="D77" s="84"/>
      <c r="E77" s="92"/>
      <c r="F77" s="84"/>
      <c r="G77" s="88"/>
      <c r="H77" s="113"/>
      <c r="I77" s="90"/>
      <c r="J77" s="130"/>
      <c r="K77" s="112"/>
    </row>
    <row r="78" spans="1:11" ht="15" customHeight="1">
      <c r="A78" s="75"/>
      <c r="B78" s="76" t="s">
        <v>378</v>
      </c>
      <c r="C78" s="84">
        <v>2</v>
      </c>
      <c r="D78" s="84">
        <v>600</v>
      </c>
      <c r="E78" s="92"/>
      <c r="F78" s="84"/>
      <c r="G78" s="88">
        <f>D78*C78</f>
        <v>1200</v>
      </c>
      <c r="H78" s="113" t="s">
        <v>332</v>
      </c>
      <c r="I78" s="90">
        <v>122.85</v>
      </c>
      <c r="J78" s="130">
        <f>G78*I78</f>
        <v>147420</v>
      </c>
      <c r="K78" s="112">
        <v>16.489999999999998</v>
      </c>
    </row>
    <row r="79" spans="1:11" ht="15" customHeight="1">
      <c r="A79" s="75"/>
      <c r="B79" s="76"/>
      <c r="C79" s="84"/>
      <c r="D79" s="84"/>
      <c r="E79" s="92"/>
      <c r="F79" s="84"/>
      <c r="G79" s="88"/>
      <c r="H79" s="113"/>
      <c r="I79" s="90"/>
      <c r="J79" s="130"/>
      <c r="K79" s="112"/>
    </row>
    <row r="80" spans="1:11" ht="229.5">
      <c r="A80" s="75">
        <v>20</v>
      </c>
      <c r="B80" s="131" t="s">
        <v>333</v>
      </c>
      <c r="C80" s="84"/>
      <c r="D80" s="84"/>
      <c r="E80" s="92"/>
      <c r="F80" s="84"/>
      <c r="G80" s="88"/>
      <c r="H80" s="113"/>
      <c r="I80" s="90"/>
      <c r="J80" s="130"/>
      <c r="K80" s="112"/>
    </row>
    <row r="81" spans="1:12" ht="15" customHeight="1">
      <c r="A81" s="75"/>
      <c r="B81" s="76" t="s">
        <v>334</v>
      </c>
      <c r="C81" s="84">
        <v>2</v>
      </c>
      <c r="D81" s="84">
        <v>15</v>
      </c>
      <c r="E81" s="92"/>
      <c r="F81" s="84">
        <v>1.5</v>
      </c>
      <c r="G81" s="88">
        <f>F81*D81*C81</f>
        <v>45</v>
      </c>
      <c r="H81" s="113" t="s">
        <v>187</v>
      </c>
      <c r="I81" s="90">
        <v>4200</v>
      </c>
      <c r="J81" s="130">
        <f>I81*G81</f>
        <v>189000</v>
      </c>
      <c r="K81" s="112" t="s">
        <v>285</v>
      </c>
    </row>
    <row r="82" spans="1:12" ht="51">
      <c r="A82" s="75">
        <v>21</v>
      </c>
      <c r="B82" s="76" t="s">
        <v>335</v>
      </c>
      <c r="C82" s="84"/>
      <c r="D82" s="84"/>
      <c r="E82" s="92"/>
      <c r="F82" s="84"/>
      <c r="G82" s="88"/>
      <c r="H82" s="113"/>
      <c r="I82" s="90"/>
      <c r="J82" s="130"/>
      <c r="K82" s="112"/>
    </row>
    <row r="83" spans="1:12" ht="15" customHeight="1">
      <c r="A83" s="75"/>
      <c r="B83" s="76" t="s">
        <v>336</v>
      </c>
      <c r="C83" s="227" t="s">
        <v>344</v>
      </c>
      <c r="D83" s="228"/>
      <c r="E83" s="228"/>
      <c r="F83" s="229"/>
      <c r="G83" s="88">
        <f>45*500</f>
        <v>22500</v>
      </c>
      <c r="H83" s="113" t="s">
        <v>237</v>
      </c>
      <c r="I83" s="90">
        <v>78.37</v>
      </c>
      <c r="J83" s="130">
        <f>I83*G83</f>
        <v>1763325</v>
      </c>
      <c r="K83" s="112">
        <v>10.199999999999999</v>
      </c>
    </row>
    <row r="84" spans="1:12" ht="102">
      <c r="A84" s="75">
        <v>22</v>
      </c>
      <c r="B84" s="76" t="s">
        <v>337</v>
      </c>
      <c r="C84" s="84"/>
      <c r="D84" s="84"/>
      <c r="E84" s="92"/>
      <c r="F84" s="84"/>
      <c r="G84" s="88"/>
      <c r="H84" s="113"/>
      <c r="I84" s="90"/>
      <c r="J84" s="130"/>
      <c r="K84" s="112"/>
    </row>
    <row r="85" spans="1:12" ht="15" customHeight="1">
      <c r="A85" s="75"/>
      <c r="B85" s="76"/>
      <c r="C85" s="84">
        <v>2</v>
      </c>
      <c r="D85" s="84">
        <v>2850</v>
      </c>
      <c r="E85" s="92"/>
      <c r="F85" s="84"/>
      <c r="G85" s="152">
        <f>C85*D85</f>
        <v>5700</v>
      </c>
      <c r="H85" s="113" t="s">
        <v>330</v>
      </c>
      <c r="I85" s="90">
        <v>1800</v>
      </c>
      <c r="J85" s="130">
        <f>I85*G85</f>
        <v>10260000</v>
      </c>
      <c r="K85" s="112" t="s">
        <v>285</v>
      </c>
    </row>
    <row r="86" spans="1:12" ht="59.25" customHeight="1">
      <c r="A86" s="75">
        <v>23</v>
      </c>
      <c r="B86" s="76" t="s">
        <v>351</v>
      </c>
      <c r="C86" s="84">
        <v>4</v>
      </c>
      <c r="D86" s="84">
        <v>3000</v>
      </c>
      <c r="E86" s="92"/>
      <c r="F86" s="84">
        <v>1</v>
      </c>
      <c r="G86" s="88">
        <f>C86*D86*F86</f>
        <v>12000</v>
      </c>
      <c r="H86" s="113" t="s">
        <v>187</v>
      </c>
      <c r="I86" s="90">
        <v>60</v>
      </c>
      <c r="J86" s="130">
        <f>G86*I86</f>
        <v>720000</v>
      </c>
      <c r="K86" s="112"/>
    </row>
    <row r="87" spans="1:12" ht="36.75" customHeight="1">
      <c r="A87" s="75">
        <v>24</v>
      </c>
      <c r="B87" t="s">
        <v>352</v>
      </c>
      <c r="C87" s="84">
        <v>4</v>
      </c>
      <c r="D87" s="84">
        <v>3000</v>
      </c>
      <c r="E87" s="92"/>
      <c r="F87" s="84">
        <v>1</v>
      </c>
      <c r="G87" s="88">
        <f>C87*D87*F87</f>
        <v>12000</v>
      </c>
      <c r="H87" s="113" t="s">
        <v>187</v>
      </c>
      <c r="I87" s="90">
        <v>281.51</v>
      </c>
      <c r="J87" s="130">
        <f>G87*I87</f>
        <v>3378120</v>
      </c>
      <c r="K87" s="112" t="s">
        <v>353</v>
      </c>
    </row>
    <row r="88" spans="1:12" ht="15" customHeight="1">
      <c r="A88" s="75"/>
      <c r="B88" s="76"/>
      <c r="C88" s="84"/>
      <c r="D88" s="84"/>
      <c r="E88" s="92"/>
      <c r="F88" s="84"/>
      <c r="G88" s="88"/>
      <c r="H88" s="113"/>
      <c r="I88" s="90"/>
      <c r="J88" s="130"/>
      <c r="K88" s="112"/>
    </row>
    <row r="89" spans="1:12" ht="15" customHeight="1">
      <c r="A89" s="75"/>
      <c r="B89" s="76"/>
      <c r="C89" s="84"/>
      <c r="D89" s="84"/>
      <c r="E89" s="92"/>
      <c r="F89" s="84"/>
      <c r="G89" s="139" t="s">
        <v>347</v>
      </c>
      <c r="H89" s="113"/>
      <c r="I89" s="90"/>
      <c r="J89" s="147">
        <f>SUM(J9:J88)</f>
        <v>453282372.30000001</v>
      </c>
      <c r="K89" s="112">
        <v>539028411.20000005</v>
      </c>
      <c r="L89" s="58"/>
    </row>
    <row r="90" spans="1:12" ht="15.75">
      <c r="A90" s="75"/>
      <c r="B90" s="76"/>
      <c r="C90" s="84"/>
      <c r="D90" s="84"/>
      <c r="E90" s="92"/>
      <c r="F90" s="84"/>
      <c r="G90" s="139"/>
      <c r="H90" s="113"/>
      <c r="I90" s="90"/>
      <c r="J90" s="111"/>
      <c r="K90" s="112"/>
      <c r="L90" s="58"/>
    </row>
    <row r="91" spans="1:12" s="172" customFormat="1" ht="15.75">
      <c r="A91" s="159"/>
      <c r="B91" s="160" t="s">
        <v>464</v>
      </c>
      <c r="C91" s="160"/>
      <c r="D91" s="160"/>
      <c r="E91" s="160"/>
      <c r="F91" s="160"/>
      <c r="G91" s="160"/>
      <c r="H91" s="161"/>
      <c r="I91" s="161"/>
      <c r="J91" s="162"/>
      <c r="K91" s="163"/>
    </row>
    <row r="92" spans="1:12" s="172" customFormat="1" ht="20.25">
      <c r="A92" s="164"/>
      <c r="B92" s="165" t="s">
        <v>463</v>
      </c>
      <c r="C92" s="166"/>
      <c r="D92" s="166"/>
      <c r="E92" s="166"/>
      <c r="F92" s="166"/>
      <c r="G92" s="166"/>
      <c r="H92" s="161"/>
      <c r="I92" s="166"/>
      <c r="J92" s="167"/>
      <c r="K92" s="168"/>
    </row>
    <row r="93" spans="1:12" s="172" customFormat="1" ht="18">
      <c r="A93" s="169"/>
      <c r="B93" s="170"/>
      <c r="C93" s="170"/>
      <c r="D93" s="170"/>
      <c r="E93" s="170"/>
      <c r="F93" s="170"/>
      <c r="G93" s="170"/>
      <c r="H93" s="161"/>
      <c r="I93" s="171"/>
      <c r="J93" s="167"/>
      <c r="K93" s="168"/>
    </row>
    <row r="94" spans="1:12" s="172" customFormat="1" ht="15.75">
      <c r="A94" s="164">
        <v>1</v>
      </c>
      <c r="B94" s="172" t="s">
        <v>382</v>
      </c>
      <c r="C94" s="173"/>
      <c r="D94" s="174"/>
      <c r="E94" s="174"/>
      <c r="F94" s="174"/>
      <c r="G94" s="175"/>
      <c r="H94" s="161"/>
      <c r="I94" s="171"/>
      <c r="J94" s="167"/>
      <c r="K94" s="168"/>
    </row>
    <row r="95" spans="1:12" s="172" customFormat="1" ht="15.75">
      <c r="A95" s="164"/>
      <c r="B95" s="172" t="s">
        <v>383</v>
      </c>
      <c r="C95" s="171"/>
      <c r="D95" s="171"/>
      <c r="E95" s="171"/>
      <c r="F95" s="171"/>
      <c r="G95" s="171"/>
      <c r="H95" s="161"/>
      <c r="I95" s="171"/>
      <c r="J95" s="167"/>
      <c r="K95" s="168"/>
    </row>
    <row r="96" spans="1:12" s="172" customFormat="1" ht="15.75">
      <c r="A96" s="164"/>
      <c r="B96" s="176"/>
      <c r="C96" s="171"/>
      <c r="D96" s="171"/>
      <c r="E96" s="171"/>
      <c r="F96" s="171"/>
      <c r="G96" s="171"/>
      <c r="H96" s="161"/>
      <c r="I96" s="171"/>
      <c r="J96" s="167"/>
      <c r="K96" s="168"/>
    </row>
    <row r="97" spans="1:15" s="172" customFormat="1" ht="15">
      <c r="A97" s="164"/>
      <c r="B97" s="172" t="s">
        <v>384</v>
      </c>
      <c r="C97" s="171">
        <v>20</v>
      </c>
      <c r="D97" s="171"/>
      <c r="E97" s="171"/>
      <c r="F97" s="171"/>
      <c r="G97" s="175">
        <f>ROUND(C97,0)</f>
        <v>20</v>
      </c>
      <c r="H97" s="171"/>
      <c r="I97" s="175"/>
      <c r="J97" s="177"/>
      <c r="K97" s="168"/>
    </row>
    <row r="98" spans="1:15" s="172" customFormat="1" ht="15">
      <c r="A98" s="164"/>
      <c r="C98" s="173"/>
      <c r="D98" s="174"/>
      <c r="E98" s="174"/>
      <c r="F98" s="174"/>
      <c r="G98" s="175">
        <f>SUM(G97:G97)</f>
        <v>20</v>
      </c>
      <c r="H98" s="171" t="s">
        <v>190</v>
      </c>
      <c r="I98" s="175">
        <v>22000</v>
      </c>
      <c r="J98" s="177">
        <f>G98*I98</f>
        <v>440000</v>
      </c>
      <c r="K98" s="171" t="s">
        <v>285</v>
      </c>
    </row>
    <row r="99" spans="1:15" s="172" customFormat="1" ht="15.75">
      <c r="A99" s="164"/>
      <c r="B99" s="178"/>
      <c r="C99" s="175"/>
      <c r="D99" s="174"/>
      <c r="E99" s="174"/>
      <c r="F99" s="174"/>
      <c r="G99" s="175"/>
      <c r="H99" s="161"/>
      <c r="I99" s="179"/>
      <c r="J99" s="167"/>
      <c r="K99" s="168"/>
    </row>
    <row r="100" spans="1:15" s="172" customFormat="1" ht="15.75">
      <c r="A100" s="164">
        <v>2</v>
      </c>
      <c r="B100" s="172" t="s">
        <v>385</v>
      </c>
      <c r="C100" s="175"/>
      <c r="D100" s="175"/>
      <c r="E100" s="175"/>
      <c r="F100" s="175"/>
      <c r="G100" s="175"/>
      <c r="H100" s="161"/>
      <c r="I100" s="175"/>
      <c r="J100" s="167"/>
      <c r="K100" s="168"/>
    </row>
    <row r="101" spans="1:15" s="172" customFormat="1" ht="15.75">
      <c r="A101" s="164"/>
      <c r="B101" s="172" t="s">
        <v>386</v>
      </c>
      <c r="C101" s="175"/>
      <c r="D101" s="175"/>
      <c r="E101" s="175"/>
      <c r="F101" s="175"/>
      <c r="G101" s="175"/>
      <c r="H101" s="161"/>
      <c r="I101" s="175"/>
      <c r="J101" s="167"/>
      <c r="K101" s="168"/>
    </row>
    <row r="102" spans="1:15" s="172" customFormat="1" ht="15.75">
      <c r="A102" s="164"/>
      <c r="B102" s="172" t="s">
        <v>387</v>
      </c>
      <c r="C102" s="175"/>
      <c r="D102" s="175"/>
      <c r="E102" s="175"/>
      <c r="F102" s="175"/>
      <c r="G102" s="175"/>
      <c r="H102" s="161"/>
      <c r="I102" s="175"/>
      <c r="J102" s="167"/>
      <c r="K102" s="168"/>
    </row>
    <row r="103" spans="1:15" s="172" customFormat="1" ht="15.75">
      <c r="A103" s="164"/>
      <c r="B103" s="176"/>
      <c r="C103" s="175"/>
      <c r="D103" s="175"/>
      <c r="E103" s="175"/>
      <c r="F103" s="175"/>
      <c r="G103" s="175"/>
      <c r="H103" s="175"/>
      <c r="I103" s="175"/>
      <c r="J103" s="177"/>
      <c r="K103" s="168"/>
    </row>
    <row r="104" spans="1:15" s="172" customFormat="1" ht="15">
      <c r="A104" s="164"/>
      <c r="B104" s="172" t="s">
        <v>388</v>
      </c>
      <c r="C104" s="171">
        <v>20</v>
      </c>
      <c r="D104" s="175">
        <f>PI()</f>
        <v>3.1415926535897931</v>
      </c>
      <c r="E104" s="180">
        <v>1.3160000000000001</v>
      </c>
      <c r="F104" s="175">
        <f>22+7.14</f>
        <v>29.14</v>
      </c>
      <c r="G104" s="171">
        <f>ROUND(C104*D104*E104*F104,2)</f>
        <v>2409.4899999999998</v>
      </c>
      <c r="H104" s="175"/>
      <c r="I104" s="175"/>
      <c r="J104" s="177"/>
      <c r="K104" s="168"/>
    </row>
    <row r="105" spans="1:15" s="172" customFormat="1" ht="15">
      <c r="A105" s="164"/>
      <c r="B105" s="172" t="s">
        <v>389</v>
      </c>
      <c r="C105" s="171">
        <v>20</v>
      </c>
      <c r="D105" s="175">
        <f>PI()</f>
        <v>3.1415926535897931</v>
      </c>
      <c r="E105" s="180">
        <v>1.3160000000000001</v>
      </c>
      <c r="F105" s="175">
        <v>0.5</v>
      </c>
      <c r="G105" s="171">
        <f>ROUND(C105*D105*E105*F105,2)</f>
        <v>41.34</v>
      </c>
      <c r="H105" s="175"/>
      <c r="I105" s="175"/>
      <c r="J105" s="177"/>
      <c r="K105" s="168"/>
    </row>
    <row r="106" spans="1:15" s="172" customFormat="1" ht="15">
      <c r="A106" s="164"/>
      <c r="C106" s="175"/>
      <c r="D106" s="175"/>
      <c r="E106" s="175"/>
      <c r="F106" s="175"/>
      <c r="G106" s="175">
        <f>SUM(G104:G105)</f>
        <v>2450.83</v>
      </c>
      <c r="H106" s="175"/>
      <c r="I106" s="175"/>
      <c r="J106" s="177"/>
      <c r="K106" s="168"/>
    </row>
    <row r="107" spans="1:15" s="172" customFormat="1" ht="15.75">
      <c r="A107" s="164"/>
      <c r="B107" s="172" t="s">
        <v>390</v>
      </c>
      <c r="C107" s="171">
        <f>0.008*7850</f>
        <v>62.800000000000004</v>
      </c>
      <c r="D107" s="175"/>
      <c r="E107" s="175"/>
      <c r="F107" s="175"/>
      <c r="G107" s="175">
        <f>G106*C107</f>
        <v>153912.12400000001</v>
      </c>
      <c r="H107" s="161"/>
      <c r="I107" s="175"/>
      <c r="J107" s="167"/>
      <c r="K107" s="168"/>
    </row>
    <row r="108" spans="1:15" s="172" customFormat="1" ht="15">
      <c r="A108" s="164"/>
      <c r="C108" s="175"/>
      <c r="D108" s="175"/>
      <c r="E108" s="175"/>
      <c r="F108" s="175"/>
      <c r="G108" s="175">
        <f>G107/1000</f>
        <v>153.91212400000001</v>
      </c>
      <c r="H108" s="175" t="s">
        <v>0</v>
      </c>
      <c r="I108" s="175">
        <v>73000</v>
      </c>
      <c r="J108" s="177">
        <f>G108*I108</f>
        <v>11235585.052000001</v>
      </c>
      <c r="K108" s="168" t="s">
        <v>285</v>
      </c>
      <c r="O108" s="220"/>
    </row>
    <row r="109" spans="1:15" s="172" customFormat="1" ht="15.75">
      <c r="A109" s="164"/>
      <c r="B109" s="181"/>
      <c r="C109" s="175"/>
      <c r="D109" s="175"/>
      <c r="E109" s="175"/>
      <c r="F109" s="175"/>
      <c r="G109" s="171"/>
      <c r="H109" s="171"/>
      <c r="I109" s="171"/>
      <c r="J109" s="167"/>
      <c r="K109" s="168"/>
      <c r="O109" s="221"/>
    </row>
    <row r="110" spans="1:15" s="172" customFormat="1" ht="15.75">
      <c r="A110" s="164">
        <v>3</v>
      </c>
      <c r="B110" s="172" t="s">
        <v>391</v>
      </c>
      <c r="C110" s="175"/>
      <c r="D110" s="175"/>
      <c r="E110" s="175"/>
      <c r="F110" s="175"/>
      <c r="G110" s="171"/>
      <c r="H110" s="171"/>
      <c r="I110" s="171"/>
      <c r="J110" s="177"/>
      <c r="K110" s="182"/>
    </row>
    <row r="111" spans="1:15" s="172" customFormat="1" ht="15.75">
      <c r="A111" s="164"/>
      <c r="B111" s="172" t="s">
        <v>392</v>
      </c>
      <c r="C111" s="174"/>
      <c r="D111" s="174"/>
      <c r="E111" s="174"/>
      <c r="F111" s="174"/>
      <c r="G111" s="174"/>
      <c r="H111" s="161"/>
      <c r="I111" s="175"/>
      <c r="J111" s="167"/>
      <c r="K111" s="168"/>
      <c r="O111" s="220"/>
    </row>
    <row r="112" spans="1:15" s="172" customFormat="1" ht="15.75">
      <c r="A112" s="164"/>
      <c r="B112" s="172" t="s">
        <v>393</v>
      </c>
      <c r="C112" s="183"/>
      <c r="D112" s="174"/>
      <c r="E112" s="174"/>
      <c r="F112" s="174"/>
      <c r="G112" s="174"/>
      <c r="H112" s="161"/>
      <c r="I112" s="175"/>
      <c r="J112" s="167"/>
      <c r="K112" s="168"/>
    </row>
    <row r="113" spans="1:11" s="172" customFormat="1" ht="15.75">
      <c r="A113" s="164"/>
      <c r="B113" s="176"/>
      <c r="C113" s="175"/>
      <c r="D113" s="174"/>
      <c r="E113" s="174"/>
      <c r="F113" s="174"/>
      <c r="G113" s="174"/>
      <c r="H113" s="161"/>
      <c r="I113" s="179"/>
      <c r="J113" s="167"/>
      <c r="K113" s="168"/>
    </row>
    <row r="114" spans="1:11" s="172" customFormat="1" ht="15.75">
      <c r="A114" s="164"/>
      <c r="B114" s="172" t="s">
        <v>394</v>
      </c>
      <c r="C114" s="171">
        <v>20</v>
      </c>
      <c r="D114" s="174">
        <v>27</v>
      </c>
      <c r="E114" s="174"/>
      <c r="F114" s="174"/>
      <c r="G114" s="174">
        <f>ROUND(C114*D114,2)</f>
        <v>540</v>
      </c>
      <c r="H114" s="161"/>
      <c r="I114" s="179"/>
      <c r="J114" s="167"/>
      <c r="K114" s="168"/>
    </row>
    <row r="115" spans="1:11" s="172" customFormat="1" ht="15">
      <c r="A115" s="164"/>
      <c r="B115" s="181"/>
      <c r="C115" s="183"/>
      <c r="D115" s="174"/>
      <c r="E115" s="174"/>
      <c r="F115" s="174"/>
      <c r="G115" s="174">
        <f>SUM(G114:G114)</f>
        <v>540</v>
      </c>
      <c r="H115" s="174" t="s">
        <v>395</v>
      </c>
      <c r="I115" s="174">
        <v>4500</v>
      </c>
      <c r="J115" s="177">
        <f>G115*I115</f>
        <v>2430000</v>
      </c>
      <c r="K115" s="168" t="s">
        <v>285</v>
      </c>
    </row>
    <row r="116" spans="1:11" s="172" customFormat="1" ht="15.75">
      <c r="A116" s="164"/>
      <c r="C116" s="183"/>
      <c r="D116" s="174"/>
      <c r="E116" s="174"/>
      <c r="F116" s="174"/>
      <c r="G116" s="174"/>
      <c r="H116" s="161"/>
      <c r="I116" s="175"/>
      <c r="J116" s="167"/>
      <c r="K116" s="168"/>
    </row>
    <row r="117" spans="1:11" s="172" customFormat="1" ht="15.75">
      <c r="A117" s="164"/>
      <c r="B117" s="172" t="s">
        <v>396</v>
      </c>
      <c r="C117" s="183"/>
      <c r="D117" s="174"/>
      <c r="E117" s="174"/>
      <c r="F117" s="174"/>
      <c r="G117" s="174"/>
      <c r="H117" s="161"/>
      <c r="I117" s="175"/>
      <c r="J117" s="167"/>
      <c r="K117" s="168"/>
    </row>
    <row r="118" spans="1:11" s="172" customFormat="1" ht="15.75">
      <c r="A118" s="164"/>
      <c r="B118" s="176"/>
      <c r="C118" s="171"/>
      <c r="D118" s="171"/>
      <c r="E118" s="171"/>
      <c r="F118" s="171"/>
      <c r="G118" s="171"/>
      <c r="H118" s="161"/>
      <c r="I118" s="179"/>
      <c r="J118" s="167"/>
      <c r="K118" s="168"/>
    </row>
    <row r="119" spans="1:11" s="172" customFormat="1" ht="15.75">
      <c r="A119" s="164"/>
      <c r="B119" s="172" t="s">
        <v>397</v>
      </c>
      <c r="C119" s="171">
        <v>20</v>
      </c>
      <c r="D119" s="174">
        <v>6</v>
      </c>
      <c r="E119" s="174"/>
      <c r="F119" s="174"/>
      <c r="G119" s="174">
        <f>ROUND(C119*D119,2)</f>
        <v>120</v>
      </c>
      <c r="H119" s="161"/>
      <c r="I119" s="179"/>
      <c r="J119" s="167"/>
      <c r="K119" s="168"/>
    </row>
    <row r="120" spans="1:11" s="172" customFormat="1" ht="15">
      <c r="A120" s="164"/>
      <c r="B120" s="181"/>
      <c r="C120" s="183"/>
      <c r="D120" s="174"/>
      <c r="E120" s="174"/>
      <c r="F120" s="174"/>
      <c r="G120" s="174">
        <f>SUM(G119:G119)</f>
        <v>120</v>
      </c>
      <c r="H120" s="174" t="s">
        <v>395</v>
      </c>
      <c r="I120" s="174">
        <v>5000</v>
      </c>
      <c r="J120" s="177">
        <f>G120*I120</f>
        <v>600000</v>
      </c>
      <c r="K120" s="168" t="s">
        <v>285</v>
      </c>
    </row>
    <row r="121" spans="1:11" s="172" customFormat="1" ht="15">
      <c r="A121" s="164"/>
      <c r="B121" s="181"/>
      <c r="C121" s="183"/>
      <c r="D121" s="174"/>
      <c r="E121" s="174"/>
      <c r="F121" s="174"/>
      <c r="G121" s="174"/>
      <c r="H121" s="174"/>
      <c r="I121" s="174"/>
      <c r="J121" s="185"/>
      <c r="K121" s="168"/>
    </row>
    <row r="122" spans="1:11" s="172" customFormat="1" ht="15.75">
      <c r="A122" s="164">
        <v>4</v>
      </c>
      <c r="B122" s="172" t="s">
        <v>398</v>
      </c>
      <c r="C122" s="174"/>
      <c r="D122" s="174"/>
      <c r="E122" s="174"/>
      <c r="F122" s="174"/>
      <c r="G122" s="174"/>
      <c r="H122" s="161"/>
      <c r="I122" s="171"/>
      <c r="J122" s="167"/>
      <c r="K122" s="168"/>
    </row>
    <row r="123" spans="1:11" s="172" customFormat="1" ht="15.75">
      <c r="A123" s="164"/>
      <c r="B123" s="172" t="s">
        <v>399</v>
      </c>
      <c r="C123" s="174"/>
      <c r="D123" s="174"/>
      <c r="E123" s="174"/>
      <c r="F123" s="174"/>
      <c r="G123" s="174"/>
      <c r="H123" s="161"/>
      <c r="I123" s="171"/>
      <c r="J123" s="167"/>
      <c r="K123" s="168"/>
    </row>
    <row r="124" spans="1:11" s="172" customFormat="1" ht="15.75">
      <c r="A124" s="164"/>
      <c r="B124" s="172" t="s">
        <v>400</v>
      </c>
      <c r="C124" s="174"/>
      <c r="D124" s="174"/>
      <c r="E124" s="174"/>
      <c r="F124" s="174"/>
      <c r="G124" s="174"/>
      <c r="H124" s="161"/>
      <c r="I124" s="171"/>
      <c r="J124" s="167"/>
      <c r="K124" s="168"/>
    </row>
    <row r="125" spans="1:11" s="172" customFormat="1" ht="15.75">
      <c r="A125" s="164"/>
      <c r="B125" s="172" t="s">
        <v>401</v>
      </c>
      <c r="C125" s="174"/>
      <c r="D125" s="186"/>
      <c r="E125" s="174"/>
      <c r="F125" s="174"/>
      <c r="G125" s="174"/>
      <c r="H125" s="161"/>
      <c r="I125" s="171"/>
      <c r="J125" s="167"/>
      <c r="K125" s="168"/>
    </row>
    <row r="126" spans="1:11" s="172" customFormat="1" ht="15.75">
      <c r="A126" s="164"/>
      <c r="B126" s="172" t="s">
        <v>402</v>
      </c>
      <c r="C126" s="174"/>
      <c r="D126" s="174"/>
      <c r="E126" s="174"/>
      <c r="F126" s="174"/>
      <c r="G126" s="174"/>
      <c r="H126" s="161"/>
      <c r="I126" s="171"/>
      <c r="J126" s="167"/>
      <c r="K126" s="168"/>
    </row>
    <row r="127" spans="1:11" s="172" customFormat="1" ht="15.75">
      <c r="A127" s="164"/>
      <c r="B127" s="176"/>
      <c r="C127" s="175"/>
      <c r="D127" s="175"/>
      <c r="E127" s="175"/>
      <c r="F127" s="175"/>
      <c r="G127" s="174"/>
      <c r="H127" s="175"/>
      <c r="I127" s="175"/>
      <c r="J127" s="177"/>
      <c r="K127" s="168"/>
    </row>
    <row r="128" spans="1:11" s="172" customFormat="1" ht="15">
      <c r="A128" s="164"/>
      <c r="B128" s="172" t="s">
        <v>403</v>
      </c>
      <c r="C128" s="171">
        <v>20</v>
      </c>
      <c r="D128" s="180">
        <f>PI()/4</f>
        <v>0.78539816339744828</v>
      </c>
      <c r="E128" s="175">
        <v>1.3</v>
      </c>
      <c r="F128" s="175">
        <f>28+7.14</f>
        <v>35.14</v>
      </c>
      <c r="G128" s="174">
        <f>ROUND(C128*D128*(E128)^2*F128,2)</f>
        <v>932.84</v>
      </c>
      <c r="H128" s="175"/>
      <c r="I128" s="175"/>
      <c r="J128" s="177"/>
      <c r="K128" s="168"/>
    </row>
    <row r="129" spans="1:11" s="172" customFormat="1" ht="18.75">
      <c r="A129" s="164"/>
      <c r="C129" s="175"/>
      <c r="D129" s="175"/>
      <c r="E129" s="175"/>
      <c r="F129" s="175"/>
      <c r="G129" s="174">
        <f>SUM(G128:G128)</f>
        <v>932.84</v>
      </c>
      <c r="H129" s="175" t="s">
        <v>404</v>
      </c>
      <c r="I129" s="175">
        <v>6000</v>
      </c>
      <c r="J129" s="177">
        <f>G129*I129</f>
        <v>5597040</v>
      </c>
      <c r="K129" s="168" t="s">
        <v>285</v>
      </c>
    </row>
    <row r="130" spans="1:11" s="172" customFormat="1" ht="15">
      <c r="A130" s="164"/>
      <c r="C130" s="175"/>
      <c r="D130" s="175"/>
      <c r="E130" s="175"/>
      <c r="F130" s="175"/>
      <c r="G130" s="174"/>
      <c r="H130" s="175"/>
      <c r="I130" s="175"/>
      <c r="J130" s="177"/>
      <c r="K130" s="168"/>
    </row>
    <row r="131" spans="1:11" s="172" customFormat="1" ht="15.75">
      <c r="A131" s="164">
        <v>5</v>
      </c>
      <c r="B131" s="172" t="s">
        <v>405</v>
      </c>
      <c r="C131" s="171"/>
      <c r="D131" s="171"/>
      <c r="E131" s="171"/>
      <c r="F131" s="171"/>
      <c r="G131" s="181"/>
      <c r="H131" s="161"/>
      <c r="I131" s="171"/>
      <c r="J131" s="167"/>
      <c r="K131" s="168"/>
    </row>
    <row r="132" spans="1:11" s="172" customFormat="1" ht="15.75">
      <c r="A132" s="164"/>
      <c r="B132" s="172" t="s">
        <v>406</v>
      </c>
      <c r="C132" s="171"/>
      <c r="D132" s="171"/>
      <c r="E132" s="171"/>
      <c r="F132" s="171"/>
      <c r="G132" s="181"/>
      <c r="H132" s="161"/>
      <c r="I132" s="171"/>
      <c r="J132" s="167"/>
      <c r="K132" s="168"/>
    </row>
    <row r="133" spans="1:11" s="172" customFormat="1" ht="15.75">
      <c r="A133" s="164"/>
      <c r="B133" s="172" t="s">
        <v>407</v>
      </c>
      <c r="C133" s="171"/>
      <c r="D133" s="171"/>
      <c r="E133" s="171"/>
      <c r="F133" s="171"/>
      <c r="G133" s="181"/>
      <c r="H133" s="161"/>
      <c r="I133" s="171"/>
      <c r="J133" s="167"/>
      <c r="K133" s="168"/>
    </row>
    <row r="134" spans="1:11" s="172" customFormat="1" ht="15.75">
      <c r="A134" s="164"/>
      <c r="B134" s="172" t="s">
        <v>408</v>
      </c>
      <c r="C134" s="171"/>
      <c r="D134" s="171"/>
      <c r="E134" s="171"/>
      <c r="F134" s="171"/>
      <c r="G134" s="181"/>
      <c r="H134" s="161"/>
      <c r="I134" s="171"/>
      <c r="J134" s="167"/>
      <c r="K134" s="168"/>
    </row>
    <row r="135" spans="1:11" s="172" customFormat="1" ht="15.75">
      <c r="A135" s="164"/>
      <c r="B135" s="172" t="s">
        <v>409</v>
      </c>
      <c r="C135" s="171"/>
      <c r="D135" s="171"/>
      <c r="E135" s="171"/>
      <c r="F135" s="171"/>
      <c r="G135" s="181"/>
      <c r="H135" s="161"/>
      <c r="I135" s="171"/>
      <c r="J135" s="167"/>
      <c r="K135" s="168"/>
    </row>
    <row r="136" spans="1:11" s="172" customFormat="1" ht="15.75">
      <c r="A136" s="164"/>
      <c r="B136" s="172" t="s">
        <v>410</v>
      </c>
      <c r="C136" s="171"/>
      <c r="D136" s="171"/>
      <c r="E136" s="171"/>
      <c r="F136" s="171"/>
      <c r="G136" s="181"/>
      <c r="H136" s="161"/>
      <c r="I136" s="171"/>
      <c r="J136" s="167"/>
      <c r="K136" s="168"/>
    </row>
    <row r="137" spans="1:11" s="172" customFormat="1" ht="15.75">
      <c r="A137" s="164"/>
      <c r="B137" s="172" t="s">
        <v>411</v>
      </c>
      <c r="C137" s="171"/>
      <c r="D137" s="171"/>
      <c r="E137" s="171"/>
      <c r="F137" s="171"/>
      <c r="G137" s="181"/>
      <c r="H137" s="161"/>
      <c r="I137" s="171"/>
      <c r="J137" s="167"/>
      <c r="K137" s="168"/>
    </row>
    <row r="138" spans="1:11" s="172" customFormat="1" ht="15.75">
      <c r="A138" s="164"/>
      <c r="B138" s="172" t="s">
        <v>412</v>
      </c>
      <c r="C138" s="171"/>
      <c r="D138" s="171"/>
      <c r="E138" s="171"/>
      <c r="F138" s="171"/>
      <c r="G138" s="181"/>
      <c r="H138" s="161"/>
      <c r="I138" s="171"/>
      <c r="J138" s="167"/>
      <c r="K138" s="168"/>
    </row>
    <row r="139" spans="1:11" s="172" customFormat="1" ht="15.75">
      <c r="A139" s="164"/>
      <c r="B139" s="176"/>
      <c r="C139" s="175"/>
      <c r="D139" s="175"/>
      <c r="E139" s="175"/>
      <c r="F139" s="175"/>
      <c r="G139" s="175"/>
      <c r="H139" s="175"/>
      <c r="I139" s="175"/>
      <c r="J139" s="177"/>
      <c r="K139" s="168"/>
    </row>
    <row r="140" spans="1:11" s="172" customFormat="1" ht="18.75" customHeight="1">
      <c r="A140" s="164"/>
      <c r="B140" s="172" t="s">
        <v>413</v>
      </c>
      <c r="C140" s="175">
        <v>932.84</v>
      </c>
      <c r="D140" s="171" t="s">
        <v>414</v>
      </c>
      <c r="E140" s="171">
        <v>180</v>
      </c>
      <c r="F140" s="171" t="s">
        <v>415</v>
      </c>
      <c r="G140" s="175">
        <f>C140*E140</f>
        <v>167911.2</v>
      </c>
      <c r="H140" s="161"/>
      <c r="I140" s="171"/>
      <c r="J140" s="167"/>
      <c r="K140" s="223" t="s">
        <v>285</v>
      </c>
    </row>
    <row r="141" spans="1:11" s="172" customFormat="1" ht="15.75">
      <c r="A141" s="164"/>
      <c r="B141" s="176"/>
      <c r="C141" s="175"/>
      <c r="D141" s="175"/>
      <c r="E141" s="175"/>
      <c r="F141" s="175"/>
      <c r="G141" s="175">
        <f>G140</f>
        <v>167911.2</v>
      </c>
      <c r="H141" s="175" t="s">
        <v>237</v>
      </c>
      <c r="I141" s="175">
        <v>63.5</v>
      </c>
      <c r="J141" s="177">
        <f>G141*I141</f>
        <v>10662361.200000001</v>
      </c>
      <c r="K141" s="224"/>
    </row>
    <row r="142" spans="1:11" s="172" customFormat="1" ht="15.75">
      <c r="A142" s="164"/>
      <c r="B142" s="176"/>
      <c r="C142" s="175"/>
      <c r="D142" s="175"/>
      <c r="E142" s="175"/>
      <c r="F142" s="175"/>
      <c r="G142" s="175"/>
      <c r="H142" s="175"/>
      <c r="I142" s="175"/>
      <c r="J142" s="177"/>
      <c r="K142" s="188"/>
    </row>
    <row r="143" spans="1:11" s="172" customFormat="1" ht="15.75">
      <c r="A143" s="164">
        <v>6</v>
      </c>
      <c r="B143" s="172" t="s">
        <v>417</v>
      </c>
      <c r="C143" s="183"/>
      <c r="D143" s="174"/>
      <c r="E143" s="174"/>
      <c r="F143" s="174"/>
      <c r="G143" s="174"/>
      <c r="H143" s="184"/>
      <c r="I143" s="175"/>
      <c r="J143" s="167"/>
      <c r="K143" s="189"/>
    </row>
    <row r="144" spans="1:11" s="222" customFormat="1" ht="15.75">
      <c r="A144" s="190"/>
      <c r="B144" s="191"/>
      <c r="C144" s="192">
        <v>20</v>
      </c>
      <c r="D144" s="193"/>
      <c r="E144" s="193"/>
      <c r="F144" s="193"/>
      <c r="G144" s="193">
        <f>ROUND(C144,0)</f>
        <v>20</v>
      </c>
      <c r="H144" s="193" t="s">
        <v>190</v>
      </c>
      <c r="I144" s="193">
        <v>4000</v>
      </c>
      <c r="J144" s="177">
        <f>G144*I144</f>
        <v>80000</v>
      </c>
      <c r="K144" s="168" t="s">
        <v>285</v>
      </c>
    </row>
    <row r="145" spans="1:11" s="172" customFormat="1" ht="15.75">
      <c r="A145" s="164"/>
      <c r="B145" s="195"/>
      <c r="C145" s="175"/>
      <c r="D145" s="175"/>
      <c r="E145" s="174"/>
      <c r="F145" s="174"/>
      <c r="G145" s="196"/>
      <c r="H145" s="161"/>
      <c r="I145" s="171"/>
      <c r="J145" s="167"/>
      <c r="K145" s="168"/>
    </row>
    <row r="146" spans="1:11" s="222" customFormat="1" ht="15.75">
      <c r="A146" s="190"/>
      <c r="B146" s="197"/>
      <c r="C146" s="194"/>
      <c r="D146" s="194"/>
      <c r="E146" s="193"/>
      <c r="F146" s="193"/>
      <c r="G146" s="198" t="s">
        <v>418</v>
      </c>
      <c r="H146" s="200"/>
      <c r="I146" s="199"/>
      <c r="J146" s="201"/>
      <c r="K146" s="202"/>
    </row>
    <row r="147" spans="1:11" s="172" customFormat="1" ht="20.25">
      <c r="A147" s="164"/>
      <c r="B147" s="165"/>
      <c r="C147" s="175"/>
      <c r="D147" s="175"/>
      <c r="E147" s="174"/>
      <c r="F147" s="174"/>
      <c r="G147" s="196"/>
      <c r="H147" s="161"/>
      <c r="I147" s="171"/>
      <c r="J147" s="167"/>
      <c r="K147" s="168"/>
    </row>
    <row r="148" spans="1:11" s="172" customFormat="1" ht="15.75">
      <c r="A148" s="203">
        <v>1</v>
      </c>
      <c r="B148" s="172" t="s">
        <v>419</v>
      </c>
      <c r="C148" s="171"/>
      <c r="D148" s="171"/>
      <c r="E148" s="171"/>
      <c r="F148" s="171"/>
      <c r="G148" s="181"/>
      <c r="H148" s="161"/>
      <c r="I148" s="171"/>
      <c r="J148" s="167"/>
      <c r="K148" s="168"/>
    </row>
    <row r="149" spans="1:11" s="172" customFormat="1" ht="15.75">
      <c r="A149" s="164"/>
      <c r="B149" s="172" t="s">
        <v>420</v>
      </c>
      <c r="C149" s="171"/>
      <c r="D149" s="171"/>
      <c r="E149" s="171"/>
      <c r="F149" s="171"/>
      <c r="G149" s="175"/>
      <c r="H149" s="161"/>
      <c r="I149" s="171"/>
      <c r="J149" s="167"/>
      <c r="K149" s="168"/>
    </row>
    <row r="150" spans="1:11" s="172" customFormat="1" ht="15.75">
      <c r="A150" s="164"/>
      <c r="B150" s="172" t="s">
        <v>421</v>
      </c>
      <c r="C150" s="171"/>
      <c r="D150" s="171"/>
      <c r="E150" s="171"/>
      <c r="F150" s="171"/>
      <c r="G150" s="171"/>
      <c r="H150" s="161"/>
      <c r="I150" s="171"/>
      <c r="J150" s="167"/>
      <c r="K150" s="168"/>
    </row>
    <row r="151" spans="1:11" s="172" customFormat="1" ht="15.75">
      <c r="A151" s="164"/>
      <c r="B151" s="172" t="s">
        <v>422</v>
      </c>
      <c r="C151" s="171"/>
      <c r="D151" s="171"/>
      <c r="E151" s="171"/>
      <c r="F151" s="171"/>
      <c r="G151" s="171"/>
      <c r="H151" s="161"/>
      <c r="I151" s="171"/>
      <c r="J151" s="167"/>
      <c r="K151" s="168"/>
    </row>
    <row r="152" spans="1:11" s="172" customFormat="1" ht="15.75">
      <c r="A152" s="164"/>
      <c r="B152" s="172" t="s">
        <v>423</v>
      </c>
      <c r="C152" s="171"/>
      <c r="D152" s="171"/>
      <c r="E152" s="171"/>
      <c r="F152" s="171"/>
      <c r="G152" s="175"/>
      <c r="H152" s="161"/>
      <c r="I152" s="171"/>
      <c r="J152" s="167"/>
      <c r="K152" s="168"/>
    </row>
    <row r="153" spans="1:11" s="172" customFormat="1" ht="15.75">
      <c r="A153" s="164"/>
      <c r="B153" s="172" t="s">
        <v>424</v>
      </c>
      <c r="C153" s="171"/>
      <c r="D153" s="171"/>
      <c r="E153" s="171"/>
      <c r="F153" s="171"/>
      <c r="G153" s="171"/>
      <c r="H153" s="161"/>
      <c r="I153" s="171"/>
      <c r="J153" s="167"/>
      <c r="K153" s="168"/>
    </row>
    <row r="154" spans="1:11" s="172" customFormat="1" ht="15.75">
      <c r="A154" s="164"/>
      <c r="B154" s="172" t="s">
        <v>425</v>
      </c>
      <c r="C154" s="171"/>
      <c r="D154" s="171"/>
      <c r="E154" s="171"/>
      <c r="F154" s="171"/>
      <c r="G154" s="171"/>
      <c r="H154" s="161"/>
      <c r="I154" s="171"/>
      <c r="J154" s="167"/>
      <c r="K154" s="168"/>
    </row>
    <row r="155" spans="1:11" s="172" customFormat="1" ht="15.75">
      <c r="A155" s="164"/>
      <c r="B155" s="172" t="s">
        <v>426</v>
      </c>
      <c r="C155" s="171">
        <v>20</v>
      </c>
      <c r="D155" s="175">
        <v>2.6</v>
      </c>
      <c r="E155" s="175">
        <v>2.6</v>
      </c>
      <c r="F155" s="175">
        <v>0.5</v>
      </c>
      <c r="G155" s="175">
        <f>ROUND(C155*D155*E155*F155,2)</f>
        <v>67.599999999999994</v>
      </c>
      <c r="H155" s="161"/>
      <c r="I155" s="171"/>
      <c r="J155" s="167"/>
      <c r="K155" s="168"/>
    </row>
    <row r="156" spans="1:11" s="172" customFormat="1" ht="15.75">
      <c r="A156" s="164"/>
      <c r="B156" s="172" t="s">
        <v>427</v>
      </c>
      <c r="C156" s="173">
        <v>10</v>
      </c>
      <c r="D156" s="175">
        <v>10</v>
      </c>
      <c r="E156" s="175">
        <v>1.5</v>
      </c>
      <c r="F156" s="175">
        <v>0.85</v>
      </c>
      <c r="G156" s="175">
        <f>ROUND(C156*D156*E156*F156,2)</f>
        <v>127.5</v>
      </c>
      <c r="H156" s="161"/>
      <c r="I156" s="171"/>
      <c r="J156" s="167"/>
      <c r="K156" s="168"/>
    </row>
    <row r="157" spans="1:11" s="172" customFormat="1" ht="15.75">
      <c r="A157" s="164"/>
      <c r="B157" s="172" t="s">
        <v>428</v>
      </c>
      <c r="C157" s="173">
        <v>20</v>
      </c>
      <c r="D157" s="175">
        <v>7.5</v>
      </c>
      <c r="E157" s="175">
        <v>1.5</v>
      </c>
      <c r="F157" s="175">
        <v>0.85</v>
      </c>
      <c r="G157" s="175">
        <f>ROUND(C157*D157*E157*F157,2)</f>
        <v>191.25</v>
      </c>
      <c r="H157" s="161"/>
      <c r="I157" s="171"/>
      <c r="J157" s="167"/>
      <c r="K157" s="168"/>
    </row>
    <row r="158" spans="1:11" s="172" customFormat="1" ht="15.75">
      <c r="A158" s="164"/>
      <c r="B158" s="172" t="s">
        <v>429</v>
      </c>
      <c r="C158" s="173">
        <v>2</v>
      </c>
      <c r="D158" s="175">
        <v>35</v>
      </c>
      <c r="E158" s="175">
        <v>10</v>
      </c>
      <c r="F158" s="175">
        <v>0.2</v>
      </c>
      <c r="G158" s="175">
        <f>ROUND(C158*D158*E158*F158,2)</f>
        <v>140</v>
      </c>
      <c r="H158" s="161"/>
      <c r="I158" s="171"/>
      <c r="J158" s="167"/>
      <c r="K158" s="168"/>
    </row>
    <row r="159" spans="1:11" s="172" customFormat="1" ht="15.75">
      <c r="A159" s="164"/>
      <c r="B159" s="172" t="s">
        <v>293</v>
      </c>
      <c r="C159" s="173">
        <v>2</v>
      </c>
      <c r="D159" s="175">
        <v>35</v>
      </c>
      <c r="E159" s="175">
        <v>0.4</v>
      </c>
      <c r="F159" s="175">
        <v>0.85</v>
      </c>
      <c r="G159" s="175">
        <f>ROUND(C159*D159*E159*F159,2)</f>
        <v>23.8</v>
      </c>
      <c r="H159" s="161"/>
      <c r="I159" s="171"/>
      <c r="J159" s="167"/>
      <c r="K159" s="223" t="s">
        <v>285</v>
      </c>
    </row>
    <row r="160" spans="1:11" s="172" customFormat="1" ht="18.75">
      <c r="A160" s="164"/>
      <c r="B160" s="172" t="s">
        <v>430</v>
      </c>
      <c r="C160" s="175"/>
      <c r="D160" s="175"/>
      <c r="E160" s="175"/>
      <c r="F160" s="175"/>
      <c r="G160" s="204">
        <f>SUM(G155:G159)</f>
        <v>550.15</v>
      </c>
      <c r="H160" s="175" t="s">
        <v>404</v>
      </c>
      <c r="I160" s="175">
        <v>8000</v>
      </c>
      <c r="J160" s="177">
        <f>G160*I160</f>
        <v>4401200</v>
      </c>
      <c r="K160" s="224"/>
    </row>
    <row r="161" spans="1:11" s="172" customFormat="1" ht="15.75">
      <c r="A161" s="164"/>
      <c r="C161" s="171"/>
      <c r="D161" s="171"/>
      <c r="E161" s="171"/>
      <c r="F161" s="171"/>
      <c r="G161" s="171"/>
      <c r="H161" s="161"/>
      <c r="I161" s="171"/>
      <c r="J161" s="167"/>
      <c r="K161" s="168"/>
    </row>
    <row r="162" spans="1:11" s="172" customFormat="1" ht="15.75">
      <c r="A162" s="203">
        <v>2</v>
      </c>
      <c r="B162" s="205" t="s">
        <v>431</v>
      </c>
      <c r="C162" s="171"/>
      <c r="D162" s="171"/>
      <c r="E162" s="171"/>
      <c r="F162" s="171"/>
      <c r="G162" s="171"/>
      <c r="H162" s="161"/>
      <c r="I162" s="171"/>
      <c r="J162" s="167"/>
      <c r="K162" s="168"/>
    </row>
    <row r="163" spans="1:11" s="172" customFormat="1" ht="15.75">
      <c r="A163" s="164"/>
      <c r="B163" s="172" t="s">
        <v>432</v>
      </c>
      <c r="C163" s="171"/>
      <c r="D163" s="171"/>
      <c r="E163" s="171"/>
      <c r="F163" s="171"/>
      <c r="G163" s="171"/>
      <c r="H163" s="161"/>
      <c r="I163" s="171"/>
      <c r="J163" s="167"/>
      <c r="K163" s="168"/>
    </row>
    <row r="164" spans="1:11" s="172" customFormat="1" ht="15.75">
      <c r="A164" s="164"/>
      <c r="B164" s="172" t="s">
        <v>433</v>
      </c>
      <c r="C164" s="171"/>
      <c r="D164" s="171"/>
      <c r="E164" s="171"/>
      <c r="F164" s="171"/>
      <c r="G164" s="171"/>
      <c r="H164" s="161"/>
      <c r="I164" s="171"/>
      <c r="J164" s="167"/>
      <c r="K164" s="168"/>
    </row>
    <row r="165" spans="1:11" s="172" customFormat="1" ht="15.75">
      <c r="A165" s="164"/>
      <c r="B165" s="172" t="s">
        <v>434</v>
      </c>
      <c r="C165" s="171"/>
      <c r="D165" s="171"/>
      <c r="E165" s="171"/>
      <c r="F165" s="171"/>
      <c r="G165" s="171"/>
      <c r="H165" s="161"/>
      <c r="I165" s="171"/>
      <c r="J165" s="167"/>
      <c r="K165" s="168"/>
    </row>
    <row r="166" spans="1:11" s="172" customFormat="1" ht="15.75">
      <c r="A166" s="164"/>
      <c r="B166" s="172" t="s">
        <v>435</v>
      </c>
      <c r="C166" s="171"/>
      <c r="D166" s="171"/>
      <c r="E166" s="171"/>
      <c r="F166" s="171"/>
      <c r="G166" s="171"/>
      <c r="H166" s="161"/>
      <c r="I166" s="171"/>
      <c r="J166" s="167"/>
      <c r="K166" s="168"/>
    </row>
    <row r="167" spans="1:11" s="172" customFormat="1" ht="15.75">
      <c r="A167" s="164"/>
      <c r="B167" s="172" t="s">
        <v>436</v>
      </c>
      <c r="C167" s="171"/>
      <c r="D167" s="171"/>
      <c r="E167" s="171"/>
      <c r="F167" s="171"/>
      <c r="G167" s="171"/>
      <c r="H167" s="161"/>
      <c r="I167" s="171"/>
      <c r="J167" s="167"/>
      <c r="K167" s="168"/>
    </row>
    <row r="168" spans="1:11" s="172" customFormat="1" ht="15.75">
      <c r="A168" s="164"/>
      <c r="B168" s="172" t="s">
        <v>437</v>
      </c>
      <c r="C168" s="171"/>
      <c r="D168" s="171"/>
      <c r="E168" s="171"/>
      <c r="F168" s="171"/>
      <c r="G168" s="171"/>
      <c r="H168" s="161"/>
      <c r="I168" s="171"/>
      <c r="J168" s="167"/>
      <c r="K168" s="168"/>
    </row>
    <row r="169" spans="1:11" s="172" customFormat="1" ht="15.75">
      <c r="A169" s="164"/>
      <c r="B169" s="172" t="s">
        <v>438</v>
      </c>
      <c r="C169" s="171"/>
      <c r="D169" s="171"/>
      <c r="E169" s="171"/>
      <c r="F169" s="171"/>
      <c r="G169" s="171"/>
      <c r="H169" s="161"/>
      <c r="I169" s="171"/>
      <c r="J169" s="167"/>
      <c r="K169" s="168"/>
    </row>
    <row r="170" spans="1:11" s="172" customFormat="1" ht="15.75">
      <c r="A170" s="164"/>
      <c r="B170" s="172" t="s">
        <v>439</v>
      </c>
      <c r="C170" s="171"/>
      <c r="D170" s="171"/>
      <c r="E170" s="171"/>
      <c r="F170" s="171"/>
      <c r="G170" s="171"/>
      <c r="H170" s="161"/>
      <c r="I170" s="171"/>
      <c r="J170" s="167"/>
      <c r="K170" s="168"/>
    </row>
    <row r="171" spans="1:11" s="172" customFormat="1" ht="15.75">
      <c r="A171" s="164"/>
      <c r="B171" s="172" t="s">
        <v>440</v>
      </c>
      <c r="C171" s="171"/>
      <c r="D171" s="171"/>
      <c r="E171" s="171"/>
      <c r="F171" s="171"/>
      <c r="G171" s="171"/>
      <c r="H171" s="161"/>
      <c r="I171" s="171"/>
      <c r="J171" s="167"/>
      <c r="K171" s="168"/>
    </row>
    <row r="172" spans="1:11" s="172" customFormat="1" ht="15.75">
      <c r="A172" s="164"/>
      <c r="B172" s="172" t="s">
        <v>441</v>
      </c>
      <c r="C172" s="171"/>
      <c r="D172" s="171"/>
      <c r="E172" s="171"/>
      <c r="F172" s="171"/>
      <c r="G172" s="171"/>
      <c r="H172" s="161"/>
      <c r="I172" s="171"/>
      <c r="J172" s="167"/>
      <c r="K172" s="168"/>
    </row>
    <row r="173" spans="1:11" s="172" customFormat="1" ht="15">
      <c r="A173" s="164"/>
      <c r="B173" s="172" t="s">
        <v>442</v>
      </c>
      <c r="C173" s="173">
        <v>2</v>
      </c>
      <c r="D173" s="175">
        <v>35</v>
      </c>
      <c r="E173" s="175">
        <v>10</v>
      </c>
      <c r="F173" s="175">
        <v>0.5</v>
      </c>
      <c r="G173" s="171">
        <f>ROUND(C173*D173*E173*F173,2)</f>
        <v>350</v>
      </c>
      <c r="H173" s="175"/>
      <c r="I173" s="175"/>
      <c r="J173" s="177"/>
      <c r="K173" s="168"/>
    </row>
    <row r="174" spans="1:11" s="172" customFormat="1" ht="15">
      <c r="A174" s="164"/>
      <c r="B174" s="172" t="s">
        <v>443</v>
      </c>
      <c r="C174" s="173">
        <v>4</v>
      </c>
      <c r="D174" s="175">
        <v>15</v>
      </c>
      <c r="E174" s="175">
        <v>12</v>
      </c>
      <c r="F174" s="175">
        <v>0.3</v>
      </c>
      <c r="G174" s="171">
        <f>ROUND(C174*D174*E174*F174,2)</f>
        <v>216</v>
      </c>
      <c r="H174" s="175"/>
      <c r="I174" s="175"/>
      <c r="J174" s="177"/>
      <c r="K174" s="168"/>
    </row>
    <row r="175" spans="1:11" s="172" customFormat="1" ht="15">
      <c r="A175" s="164"/>
      <c r="B175" s="172" t="s">
        <v>444</v>
      </c>
      <c r="C175" s="173">
        <v>4</v>
      </c>
      <c r="D175" s="175">
        <v>35</v>
      </c>
      <c r="E175" s="175">
        <v>0.3</v>
      </c>
      <c r="F175" s="175">
        <v>1</v>
      </c>
      <c r="G175" s="171">
        <f>ROUND(C175*D175*E175*F175,2)</f>
        <v>42</v>
      </c>
      <c r="H175" s="175"/>
      <c r="I175" s="175"/>
      <c r="J175" s="177"/>
      <c r="K175" s="168"/>
    </row>
    <row r="176" spans="1:11" s="172" customFormat="1" ht="15">
      <c r="A176" s="164"/>
      <c r="B176" s="205"/>
      <c r="C176" s="175"/>
      <c r="D176" s="175"/>
      <c r="E176" s="175"/>
      <c r="F176" s="175"/>
      <c r="G176" s="204">
        <f>SUM(G173:G175)</f>
        <v>608</v>
      </c>
      <c r="H176" s="175"/>
      <c r="I176" s="175"/>
      <c r="J176" s="177"/>
      <c r="K176" s="223" t="s">
        <v>445</v>
      </c>
    </row>
    <row r="177" spans="1:11" s="172" customFormat="1" ht="18.75">
      <c r="A177" s="164"/>
      <c r="B177" s="176"/>
      <c r="C177" s="171"/>
      <c r="D177" s="171"/>
      <c r="E177" s="171"/>
      <c r="F177" s="171"/>
      <c r="G177" s="175">
        <f>G176</f>
        <v>608</v>
      </c>
      <c r="H177" s="175" t="s">
        <v>404</v>
      </c>
      <c r="I177" s="175">
        <v>7511.63</v>
      </c>
      <c r="J177" s="177">
        <f>G177*I177</f>
        <v>4567071.04</v>
      </c>
      <c r="K177" s="224"/>
    </row>
    <row r="178" spans="1:11" s="222" customFormat="1" ht="15.75">
      <c r="A178" s="190"/>
      <c r="B178" s="206"/>
      <c r="C178" s="207"/>
      <c r="D178" s="199"/>
      <c r="E178" s="199"/>
      <c r="F178" s="199"/>
      <c r="G178" s="199"/>
      <c r="H178" s="200"/>
      <c r="I178" s="208"/>
      <c r="J178" s="201"/>
      <c r="K178" s="168"/>
    </row>
    <row r="179" spans="1:11" s="172" customFormat="1" ht="15.75">
      <c r="A179" s="203">
        <v>3</v>
      </c>
      <c r="B179" s="172" t="s">
        <v>431</v>
      </c>
      <c r="C179" s="173"/>
      <c r="D179" s="171"/>
      <c r="E179" s="171"/>
      <c r="F179" s="171"/>
      <c r="G179" s="171"/>
      <c r="H179" s="161"/>
      <c r="I179" s="171"/>
      <c r="J179" s="167"/>
      <c r="K179" s="168"/>
    </row>
    <row r="180" spans="1:11" s="172" customFormat="1" ht="15.75">
      <c r="A180" s="164"/>
      <c r="B180" s="172" t="s">
        <v>446</v>
      </c>
      <c r="C180" s="173"/>
      <c r="D180" s="171"/>
      <c r="E180" s="171"/>
      <c r="F180" s="171"/>
      <c r="G180" s="171"/>
      <c r="H180" s="161"/>
      <c r="I180" s="171"/>
      <c r="J180" s="167"/>
      <c r="K180" s="168"/>
    </row>
    <row r="181" spans="1:11" s="172" customFormat="1" ht="15.75">
      <c r="A181" s="164"/>
      <c r="B181" s="172" t="s">
        <v>447</v>
      </c>
      <c r="C181" s="173"/>
      <c r="D181" s="171"/>
      <c r="E181" s="171"/>
      <c r="F181" s="171"/>
      <c r="G181" s="171"/>
      <c r="H181" s="161"/>
      <c r="I181" s="171"/>
      <c r="J181" s="167"/>
      <c r="K181" s="168"/>
    </row>
    <row r="182" spans="1:11" s="172" customFormat="1" ht="15.75">
      <c r="A182" s="164"/>
      <c r="B182" s="172" t="s">
        <v>448</v>
      </c>
      <c r="C182" s="173"/>
      <c r="D182" s="171"/>
      <c r="E182" s="171"/>
      <c r="F182" s="171"/>
      <c r="G182" s="171"/>
      <c r="H182" s="161"/>
      <c r="I182" s="171"/>
      <c r="J182" s="167"/>
      <c r="K182" s="168"/>
    </row>
    <row r="183" spans="1:11" s="172" customFormat="1" ht="15.75">
      <c r="A183" s="164"/>
      <c r="B183" s="172" t="s">
        <v>449</v>
      </c>
      <c r="C183" s="173"/>
      <c r="D183" s="171"/>
      <c r="E183" s="171"/>
      <c r="F183" s="171"/>
      <c r="G183" s="171"/>
      <c r="H183" s="161"/>
      <c r="I183" s="171"/>
      <c r="J183" s="167"/>
      <c r="K183" s="168"/>
    </row>
    <row r="184" spans="1:11" s="172" customFormat="1" ht="15.75">
      <c r="A184" s="164"/>
      <c r="B184" s="172" t="s">
        <v>450</v>
      </c>
      <c r="C184" s="173"/>
      <c r="D184" s="171"/>
      <c r="E184" s="171"/>
      <c r="F184" s="171"/>
      <c r="G184" s="171"/>
      <c r="H184" s="161"/>
      <c r="I184" s="171"/>
      <c r="J184" s="167"/>
      <c r="K184" s="168"/>
    </row>
    <row r="185" spans="1:11" s="172" customFormat="1" ht="15.75">
      <c r="A185" s="164"/>
      <c r="B185" s="172" t="s">
        <v>451</v>
      </c>
      <c r="C185" s="173"/>
      <c r="D185" s="171"/>
      <c r="E185" s="171"/>
      <c r="F185" s="171"/>
      <c r="G185" s="171"/>
      <c r="H185" s="161"/>
      <c r="I185" s="171"/>
      <c r="J185" s="167"/>
      <c r="K185" s="168"/>
    </row>
    <row r="186" spans="1:11" s="172" customFormat="1" ht="15.75">
      <c r="A186" s="164"/>
      <c r="B186" s="176"/>
      <c r="C186" s="173"/>
      <c r="D186" s="171"/>
      <c r="E186" s="171"/>
      <c r="F186" s="171"/>
      <c r="G186" s="175"/>
      <c r="H186" s="171"/>
      <c r="I186" s="175"/>
      <c r="J186" s="177"/>
      <c r="K186" s="168"/>
    </row>
    <row r="187" spans="1:11" s="172" customFormat="1" ht="15">
      <c r="A187" s="164"/>
      <c r="C187" s="173">
        <v>2</v>
      </c>
      <c r="D187" s="171">
        <v>55</v>
      </c>
      <c r="E187" s="171">
        <v>10</v>
      </c>
      <c r="F187" s="171"/>
      <c r="G187" s="175">
        <f>ROUND(C187*D187*E187,2)</f>
        <v>1100</v>
      </c>
      <c r="H187" s="171"/>
      <c r="I187" s="175"/>
      <c r="J187" s="177"/>
      <c r="K187" s="168"/>
    </row>
    <row r="188" spans="1:11" s="172" customFormat="1" ht="18.75">
      <c r="A188" s="164"/>
      <c r="C188" s="173"/>
      <c r="D188" s="171"/>
      <c r="E188" s="171"/>
      <c r="F188" s="171"/>
      <c r="G188" s="204">
        <f>SUM(G187:G187)</f>
        <v>1100</v>
      </c>
      <c r="H188" s="171" t="s">
        <v>452</v>
      </c>
      <c r="I188" s="175">
        <v>1100</v>
      </c>
      <c r="J188" s="177">
        <f>G188*I188</f>
        <v>1210000</v>
      </c>
      <c r="K188" s="168" t="s">
        <v>285</v>
      </c>
    </row>
    <row r="189" spans="1:11" s="172" customFormat="1" ht="15">
      <c r="A189" s="164"/>
      <c r="C189" s="173"/>
      <c r="D189" s="171"/>
      <c r="E189" s="171"/>
      <c r="F189" s="171"/>
      <c r="G189" s="175"/>
      <c r="H189" s="171"/>
      <c r="I189" s="175"/>
      <c r="J189" s="177"/>
      <c r="K189" s="168"/>
    </row>
    <row r="190" spans="1:11" s="172" customFormat="1" ht="15.75">
      <c r="A190" s="203">
        <v>5</v>
      </c>
      <c r="B190" s="172" t="s">
        <v>453</v>
      </c>
      <c r="C190" s="171"/>
      <c r="D190" s="171"/>
      <c r="E190" s="171"/>
      <c r="F190" s="171"/>
      <c r="G190" s="171"/>
      <c r="H190" s="161"/>
      <c r="I190" s="171"/>
      <c r="J190" s="167"/>
      <c r="K190" s="168"/>
    </row>
    <row r="191" spans="1:11" s="172" customFormat="1" ht="15.75">
      <c r="A191" s="164"/>
      <c r="B191" s="172" t="s">
        <v>406</v>
      </c>
      <c r="C191" s="171"/>
      <c r="D191" s="171"/>
      <c r="E191" s="171"/>
      <c r="F191" s="171"/>
      <c r="G191" s="171"/>
      <c r="H191" s="161"/>
      <c r="I191" s="171"/>
      <c r="J191" s="167"/>
      <c r="K191" s="168"/>
    </row>
    <row r="192" spans="1:11" s="172" customFormat="1" ht="15.75">
      <c r="A192" s="164"/>
      <c r="B192" s="172" t="s">
        <v>454</v>
      </c>
      <c r="C192" s="171"/>
      <c r="D192" s="171"/>
      <c r="E192" s="171"/>
      <c r="F192" s="171"/>
      <c r="G192" s="171"/>
      <c r="H192" s="161"/>
      <c r="I192" s="171"/>
      <c r="J192" s="167"/>
      <c r="K192" s="168"/>
    </row>
    <row r="193" spans="1:11" s="172" customFormat="1" ht="15.75">
      <c r="A193" s="164"/>
      <c r="B193" s="172" t="s">
        <v>455</v>
      </c>
      <c r="C193" s="171"/>
      <c r="D193" s="171"/>
      <c r="E193" s="171"/>
      <c r="F193" s="171"/>
      <c r="G193" s="171"/>
      <c r="H193" s="161"/>
      <c r="I193" s="171"/>
      <c r="J193" s="167"/>
      <c r="K193" s="168"/>
    </row>
    <row r="194" spans="1:11" s="172" customFormat="1" ht="15.75">
      <c r="A194" s="164"/>
      <c r="B194" s="172" t="s">
        <v>456</v>
      </c>
      <c r="C194" s="171"/>
      <c r="D194" s="171"/>
      <c r="E194" s="171"/>
      <c r="F194" s="171"/>
      <c r="G194" s="171"/>
      <c r="H194" s="161"/>
      <c r="I194" s="171"/>
      <c r="J194" s="167"/>
      <c r="K194" s="168"/>
    </row>
    <row r="195" spans="1:11" s="172" customFormat="1" ht="15.75">
      <c r="A195" s="164"/>
      <c r="B195" s="172" t="s">
        <v>457</v>
      </c>
      <c r="C195" s="171"/>
      <c r="D195" s="171"/>
      <c r="E195" s="171"/>
      <c r="F195" s="171"/>
      <c r="G195" s="171"/>
      <c r="H195" s="161"/>
      <c r="I195" s="171"/>
      <c r="J195" s="167"/>
      <c r="K195" s="168"/>
    </row>
    <row r="196" spans="1:11" s="172" customFormat="1" ht="15.75">
      <c r="A196" s="164"/>
      <c r="B196" s="172" t="s">
        <v>411</v>
      </c>
      <c r="C196" s="171"/>
      <c r="D196" s="171"/>
      <c r="E196" s="171"/>
      <c r="F196" s="171"/>
      <c r="G196" s="171"/>
      <c r="H196" s="161"/>
      <c r="I196" s="171"/>
      <c r="J196" s="167"/>
      <c r="K196" s="168"/>
    </row>
    <row r="197" spans="1:11" s="172" customFormat="1" ht="15.75">
      <c r="A197" s="164"/>
      <c r="B197" s="172" t="s">
        <v>412</v>
      </c>
      <c r="C197" s="171"/>
      <c r="D197" s="171"/>
      <c r="E197" s="171"/>
      <c r="F197" s="171"/>
      <c r="G197" s="171"/>
      <c r="H197" s="161"/>
      <c r="I197" s="171"/>
      <c r="J197" s="167"/>
      <c r="K197" s="168"/>
    </row>
    <row r="198" spans="1:11" s="172" customFormat="1" ht="18.75">
      <c r="A198" s="164"/>
      <c r="C198" s="172">
        <v>1158.1500000000001</v>
      </c>
      <c r="D198" s="172" t="s">
        <v>414</v>
      </c>
      <c r="E198" s="171">
        <v>180</v>
      </c>
      <c r="F198" s="171" t="s">
        <v>458</v>
      </c>
      <c r="G198" s="171">
        <f>C198*E198</f>
        <v>208467.00000000003</v>
      </c>
      <c r="H198" s="161"/>
      <c r="I198" s="179"/>
      <c r="J198" s="167"/>
      <c r="K198" s="182"/>
    </row>
    <row r="199" spans="1:11" s="172" customFormat="1" ht="15.75">
      <c r="A199" s="164"/>
      <c r="C199" s="171"/>
      <c r="D199" s="171"/>
      <c r="E199" s="171"/>
      <c r="F199" s="171"/>
      <c r="G199" s="171">
        <f>G198</f>
        <v>208467.00000000003</v>
      </c>
      <c r="H199" s="161"/>
      <c r="I199" s="179"/>
      <c r="J199" s="167"/>
      <c r="K199" s="223" t="s">
        <v>285</v>
      </c>
    </row>
    <row r="200" spans="1:11" s="172" customFormat="1" ht="15">
      <c r="A200" s="164"/>
      <c r="C200" s="171"/>
      <c r="D200" s="171"/>
      <c r="E200" s="171"/>
      <c r="F200" s="171"/>
      <c r="G200" s="175">
        <f>G199</f>
        <v>208467.00000000003</v>
      </c>
      <c r="H200" s="172" t="s">
        <v>237</v>
      </c>
      <c r="I200" s="175">
        <v>64</v>
      </c>
      <c r="J200" s="177">
        <f>G200*I200</f>
        <v>13341888.000000002</v>
      </c>
      <c r="K200" s="224"/>
    </row>
    <row r="201" spans="1:11" s="172" customFormat="1" ht="15.75">
      <c r="A201" s="164"/>
      <c r="B201" s="181"/>
      <c r="C201" s="175"/>
      <c r="D201" s="175"/>
      <c r="E201" s="171"/>
      <c r="F201" s="171"/>
      <c r="G201" s="171"/>
      <c r="H201" s="161"/>
      <c r="I201" s="171"/>
      <c r="J201" s="167"/>
      <c r="K201" s="168"/>
    </row>
    <row r="202" spans="1:11" s="172" customFormat="1" ht="15.75">
      <c r="A202" s="164">
        <v>6</v>
      </c>
      <c r="B202" s="172" t="s">
        <v>460</v>
      </c>
      <c r="C202" s="171"/>
      <c r="D202" s="171"/>
      <c r="E202" s="171"/>
      <c r="F202" s="171"/>
      <c r="G202" s="171"/>
      <c r="H202" s="161"/>
      <c r="I202" s="171"/>
      <c r="J202" s="167"/>
      <c r="K202" s="168"/>
    </row>
    <row r="203" spans="1:11" s="172" customFormat="1" ht="15.75">
      <c r="A203" s="203"/>
      <c r="B203" s="172" t="s">
        <v>461</v>
      </c>
      <c r="C203" s="171"/>
      <c r="D203" s="171"/>
      <c r="E203" s="171"/>
      <c r="F203" s="171"/>
      <c r="G203" s="171"/>
      <c r="H203" s="161"/>
      <c r="I203" s="171"/>
      <c r="J203" s="167"/>
      <c r="K203" s="168"/>
    </row>
    <row r="204" spans="1:11" s="172" customFormat="1" ht="15.75">
      <c r="A204" s="203"/>
      <c r="C204" s="171">
        <v>6</v>
      </c>
      <c r="D204" s="171">
        <v>10</v>
      </c>
      <c r="E204" s="171"/>
      <c r="F204" s="171"/>
      <c r="G204" s="175">
        <f>C204*D204</f>
        <v>60</v>
      </c>
      <c r="H204" s="161"/>
      <c r="I204" s="171"/>
      <c r="J204" s="167"/>
      <c r="K204" s="168"/>
    </row>
    <row r="205" spans="1:11" s="172" customFormat="1" ht="15.75">
      <c r="A205" s="203"/>
      <c r="C205" s="171">
        <v>2</v>
      </c>
      <c r="D205" s="171">
        <v>35</v>
      </c>
      <c r="E205" s="171"/>
      <c r="F205" s="171"/>
      <c r="G205" s="175">
        <f>C205*D205</f>
        <v>70</v>
      </c>
      <c r="H205" s="161"/>
      <c r="I205" s="171"/>
      <c r="J205" s="167"/>
      <c r="K205" s="168"/>
    </row>
    <row r="206" spans="1:11" s="172" customFormat="1" ht="15">
      <c r="A206" s="203"/>
      <c r="C206" s="171"/>
      <c r="D206" s="171"/>
      <c r="E206" s="171"/>
      <c r="F206" s="171"/>
      <c r="G206" s="175">
        <f>G204+G205</f>
        <v>130</v>
      </c>
      <c r="H206" s="171" t="s">
        <v>462</v>
      </c>
      <c r="I206" s="175">
        <v>600</v>
      </c>
      <c r="J206" s="177">
        <f>G206*I206</f>
        <v>78000</v>
      </c>
      <c r="K206" s="168" t="s">
        <v>285</v>
      </c>
    </row>
    <row r="207" spans="1:11" s="222" customFormat="1" ht="15.75">
      <c r="A207" s="190"/>
      <c r="B207" s="209"/>
      <c r="C207" s="194"/>
      <c r="D207" s="199"/>
      <c r="E207" s="199"/>
      <c r="F207" s="199"/>
      <c r="G207" s="199"/>
      <c r="H207" s="211"/>
      <c r="I207" s="210"/>
      <c r="J207" s="201"/>
      <c r="K207" s="168"/>
    </row>
    <row r="208" spans="1:11" s="172" customFormat="1" ht="21" thickBot="1">
      <c r="A208" s="212"/>
      <c r="B208" s="213"/>
      <c r="C208" s="214"/>
      <c r="D208" s="214"/>
      <c r="E208" s="215"/>
      <c r="F208" s="215"/>
      <c r="G208" s="216" t="s">
        <v>418</v>
      </c>
      <c r="H208" s="217"/>
      <c r="I208" s="214"/>
      <c r="J208" s="218">
        <f>SUM(J94:J207)</f>
        <v>54643145.292000003</v>
      </c>
      <c r="K208" s="219"/>
    </row>
    <row r="209" spans="1:11">
      <c r="A209" s="75"/>
      <c r="B209" s="76"/>
      <c r="C209" s="84"/>
      <c r="D209" s="84"/>
      <c r="E209" s="92"/>
      <c r="F209" s="84"/>
      <c r="G209" s="88"/>
      <c r="H209" s="113"/>
      <c r="I209" s="90"/>
      <c r="J209" s="130"/>
      <c r="K209" s="112"/>
    </row>
    <row r="210" spans="1:11">
      <c r="A210" s="75"/>
      <c r="B210" s="76"/>
      <c r="C210" s="84"/>
      <c r="D210" s="84"/>
      <c r="E210" s="92"/>
      <c r="F210" s="84"/>
      <c r="G210" s="88"/>
      <c r="H210" s="113"/>
      <c r="I210" s="90"/>
      <c r="J210" s="130"/>
      <c r="K210" s="112"/>
    </row>
    <row r="211" spans="1:11" ht="28.5">
      <c r="A211" s="75"/>
      <c r="B211" s="148" t="s">
        <v>465</v>
      </c>
      <c r="C211" s="84"/>
      <c r="D211" s="84"/>
      <c r="E211" s="92"/>
      <c r="F211" s="84"/>
      <c r="G211" s="88"/>
      <c r="H211" s="113"/>
      <c r="I211" s="90"/>
      <c r="J211" s="130"/>
      <c r="K211" s="112"/>
    </row>
    <row r="212" spans="1:11">
      <c r="A212" s="75"/>
      <c r="B212" s="76"/>
      <c r="C212" s="84"/>
      <c r="D212" s="84"/>
      <c r="E212" s="92"/>
      <c r="F212" s="84"/>
      <c r="G212" s="88"/>
      <c r="H212" s="113"/>
      <c r="I212" s="90"/>
      <c r="J212" s="130"/>
      <c r="K212" s="112"/>
    </row>
    <row r="213" spans="1:11">
      <c r="A213" s="75"/>
      <c r="B213" s="76"/>
      <c r="C213" s="84"/>
      <c r="D213" s="84"/>
      <c r="E213" s="92"/>
      <c r="F213" s="84"/>
      <c r="G213" s="88"/>
      <c r="H213" s="113"/>
      <c r="I213" s="90"/>
      <c r="J213" s="130"/>
      <c r="K213" s="112"/>
    </row>
    <row r="214" spans="1:11" ht="114.75">
      <c r="A214" s="75">
        <v>1</v>
      </c>
      <c r="B214" s="76" t="s">
        <v>338</v>
      </c>
      <c r="C214" s="84"/>
      <c r="D214" s="84"/>
      <c r="E214" s="92"/>
      <c r="F214" s="84"/>
      <c r="G214" s="88"/>
      <c r="H214" s="113"/>
      <c r="I214" s="90"/>
      <c r="J214" s="130"/>
      <c r="K214" s="112"/>
    </row>
    <row r="215" spans="1:11" ht="51">
      <c r="A215" s="75"/>
      <c r="B215" s="76" t="s">
        <v>339</v>
      </c>
      <c r="C215" s="84"/>
      <c r="D215" s="84"/>
      <c r="E215" s="92"/>
      <c r="F215" s="84"/>
      <c r="G215" s="88"/>
      <c r="H215" s="113"/>
      <c r="I215" s="90"/>
      <c r="J215" s="130"/>
      <c r="K215" s="112"/>
    </row>
    <row r="216" spans="1:11">
      <c r="A216" s="75"/>
      <c r="B216" s="76" t="s">
        <v>355</v>
      </c>
      <c r="C216" s="84"/>
      <c r="D216" s="84"/>
      <c r="E216" s="92"/>
      <c r="F216" s="84"/>
      <c r="G216" s="88">
        <v>9000</v>
      </c>
      <c r="H216" s="113" t="s">
        <v>187</v>
      </c>
      <c r="I216" s="90">
        <v>380.51</v>
      </c>
      <c r="J216" s="130">
        <f>I216*G216</f>
        <v>3424590</v>
      </c>
      <c r="K216" s="112" t="s">
        <v>342</v>
      </c>
    </row>
    <row r="217" spans="1:11" ht="38.25">
      <c r="A217" s="75">
        <v>2</v>
      </c>
      <c r="B217" s="76" t="s">
        <v>340</v>
      </c>
      <c r="C217" s="84"/>
      <c r="D217" s="84"/>
      <c r="E217" s="92"/>
      <c r="F217" s="84"/>
      <c r="G217" s="88"/>
      <c r="H217" s="113"/>
      <c r="I217" s="90"/>
      <c r="J217" s="130"/>
      <c r="K217" s="112"/>
    </row>
    <row r="218" spans="1:11" ht="89.25">
      <c r="A218" s="75" t="s">
        <v>343</v>
      </c>
      <c r="B218" s="76" t="s">
        <v>341</v>
      </c>
      <c r="C218" s="84"/>
      <c r="D218" s="84"/>
      <c r="E218" s="92"/>
      <c r="F218" s="84"/>
      <c r="G218" s="88"/>
      <c r="H218" s="113"/>
      <c r="I218" s="90"/>
      <c r="J218" s="130"/>
      <c r="K218" s="112"/>
    </row>
    <row r="219" spans="1:11">
      <c r="A219" s="75"/>
      <c r="B219" s="76" t="s">
        <v>355</v>
      </c>
      <c r="C219" s="84"/>
      <c r="D219" s="84"/>
      <c r="E219" s="92"/>
      <c r="F219" s="84"/>
      <c r="G219" s="88">
        <v>9000</v>
      </c>
      <c r="H219" s="113" t="s">
        <v>187</v>
      </c>
      <c r="I219" s="90">
        <v>900</v>
      </c>
      <c r="J219" s="130">
        <f>I219*G219</f>
        <v>8100000</v>
      </c>
      <c r="K219" s="112" t="s">
        <v>285</v>
      </c>
    </row>
    <row r="220" spans="1:11" ht="114.75">
      <c r="A220" s="75">
        <v>3</v>
      </c>
      <c r="B220" s="76" t="s">
        <v>324</v>
      </c>
      <c r="C220" s="84"/>
      <c r="D220" s="84"/>
      <c r="E220" s="92"/>
      <c r="F220" s="84"/>
      <c r="G220" s="88"/>
      <c r="H220" s="113"/>
      <c r="I220" s="90"/>
      <c r="J220" s="130"/>
      <c r="K220" s="112"/>
    </row>
    <row r="221" spans="1:11">
      <c r="A221" s="75"/>
      <c r="B221" s="76"/>
      <c r="C221" s="84">
        <v>2</v>
      </c>
      <c r="D221" s="84">
        <v>3000</v>
      </c>
      <c r="E221" s="92">
        <v>0.15</v>
      </c>
      <c r="F221" s="84"/>
      <c r="G221" s="153">
        <f>E221*D221*C221</f>
        <v>900</v>
      </c>
      <c r="H221" s="113" t="s">
        <v>187</v>
      </c>
      <c r="I221" s="90">
        <v>373.51</v>
      </c>
      <c r="J221" s="130">
        <f>I221*G221</f>
        <v>336159</v>
      </c>
      <c r="K221" s="112">
        <v>16.600000000000001</v>
      </c>
    </row>
    <row r="222" spans="1:11" ht="51">
      <c r="A222" s="75">
        <v>4</v>
      </c>
      <c r="B222" s="76" t="s">
        <v>351</v>
      </c>
      <c r="C222" s="84">
        <v>4</v>
      </c>
      <c r="D222" s="84">
        <v>3000</v>
      </c>
      <c r="E222" s="92"/>
      <c r="F222" s="84">
        <v>1</v>
      </c>
      <c r="G222" s="88">
        <f>F222*D222*C222</f>
        <v>12000</v>
      </c>
      <c r="H222" s="113" t="s">
        <v>187</v>
      </c>
      <c r="I222" s="90">
        <v>60</v>
      </c>
      <c r="J222" s="130">
        <f>G222*I222</f>
        <v>720000</v>
      </c>
      <c r="K222" s="112" t="s">
        <v>285</v>
      </c>
    </row>
    <row r="223" spans="1:11">
      <c r="A223" s="75"/>
      <c r="B223" s="76"/>
      <c r="C223" s="84"/>
      <c r="D223" s="84"/>
      <c r="E223" s="127"/>
      <c r="F223" s="84"/>
      <c r="G223" s="117"/>
      <c r="H223" s="89"/>
      <c r="I223" s="123"/>
      <c r="J223" s="91"/>
      <c r="K223" s="101"/>
    </row>
    <row r="224" spans="1:11">
      <c r="A224" s="75"/>
      <c r="B224" s="76"/>
      <c r="C224" s="84"/>
      <c r="D224" s="84"/>
      <c r="E224" s="127"/>
      <c r="F224" s="84"/>
      <c r="G224" s="117"/>
      <c r="H224" s="89"/>
      <c r="I224" s="123"/>
      <c r="J224" s="91"/>
      <c r="K224" s="101"/>
    </row>
    <row r="225" spans="1:13">
      <c r="A225" s="75"/>
      <c r="B225" s="76"/>
      <c r="C225" s="84"/>
      <c r="D225" s="84"/>
      <c r="E225" s="127"/>
      <c r="F225" s="84"/>
      <c r="G225" s="117"/>
      <c r="H225" s="89"/>
      <c r="I225" s="123"/>
      <c r="J225" s="91"/>
      <c r="K225" s="101"/>
    </row>
    <row r="226" spans="1:13">
      <c r="A226" s="75"/>
      <c r="B226" s="76"/>
      <c r="C226" s="84"/>
      <c r="D226" s="84"/>
      <c r="E226" s="127"/>
      <c r="F226" s="84"/>
      <c r="G226" s="117"/>
      <c r="H226" s="89"/>
      <c r="I226" s="123"/>
      <c r="J226" s="91"/>
      <c r="K226" s="101"/>
    </row>
    <row r="227" spans="1:13" ht="15" customHeight="1">
      <c r="A227" s="75"/>
      <c r="B227" s="76"/>
      <c r="C227" s="84"/>
      <c r="D227" s="84"/>
      <c r="E227" s="127"/>
      <c r="F227" s="84"/>
      <c r="G227" s="140" t="s">
        <v>466</v>
      </c>
      <c r="H227" s="89"/>
      <c r="I227" s="123"/>
      <c r="J227" s="147">
        <f>SUM(J216:J226)</f>
        <v>12580749</v>
      </c>
      <c r="K227" s="101"/>
      <c r="M227" s="58"/>
    </row>
    <row r="228" spans="1:13">
      <c r="A228" s="75"/>
      <c r="B228" s="76"/>
      <c r="C228" s="84"/>
      <c r="D228" s="84"/>
      <c r="E228" s="127"/>
      <c r="F228" s="84"/>
      <c r="G228" s="117"/>
      <c r="H228" s="89"/>
      <c r="I228" s="123"/>
      <c r="J228" s="91"/>
      <c r="K228" s="101"/>
    </row>
    <row r="229" spans="1:13" ht="15.75">
      <c r="A229" s="75"/>
      <c r="B229" s="76"/>
      <c r="C229" s="84"/>
      <c r="D229" s="84"/>
      <c r="E229" s="127"/>
      <c r="F229" s="84"/>
      <c r="G229" s="71" t="s">
        <v>379</v>
      </c>
      <c r="H229" s="89"/>
      <c r="I229" s="123"/>
      <c r="J229" s="111">
        <f>J89+J208</f>
        <v>507925517.59200001</v>
      </c>
      <c r="K229" s="110"/>
    </row>
    <row r="230" spans="1:13" ht="15.75">
      <c r="A230" s="75"/>
      <c r="B230" s="76"/>
      <c r="C230" s="84"/>
      <c r="D230" s="84"/>
      <c r="E230" s="127"/>
      <c r="F230" s="84"/>
      <c r="G230" s="71" t="s">
        <v>380</v>
      </c>
      <c r="H230" s="89"/>
      <c r="I230" s="123"/>
      <c r="J230" s="111">
        <f>J227</f>
        <v>12580749</v>
      </c>
      <c r="K230" s="110"/>
    </row>
    <row r="231" spans="1:13" ht="15" customHeight="1">
      <c r="A231" s="75"/>
      <c r="B231" s="76"/>
      <c r="C231" s="84"/>
      <c r="D231" s="84"/>
      <c r="E231" s="127"/>
      <c r="F231" s="84"/>
      <c r="G231" s="144" t="s">
        <v>348</v>
      </c>
      <c r="H231" s="143" t="s">
        <v>349</v>
      </c>
      <c r="I231" s="123"/>
      <c r="J231" s="111">
        <f>J229+J230</f>
        <v>520506266.59200001</v>
      </c>
      <c r="K231" s="110"/>
    </row>
    <row r="232" spans="1:13">
      <c r="A232" s="75"/>
      <c r="B232" s="76"/>
      <c r="C232" s="84"/>
      <c r="D232" s="109"/>
      <c r="E232" s="127"/>
      <c r="F232" s="84"/>
      <c r="G232" s="141" t="s">
        <v>381</v>
      </c>
      <c r="H232" s="113"/>
      <c r="I232" s="123"/>
      <c r="J232" s="142">
        <f>J231*1.5%</f>
        <v>7807593.9988799999</v>
      </c>
      <c r="K232" s="101"/>
    </row>
    <row r="233" spans="1:13">
      <c r="A233" s="75"/>
      <c r="B233" s="76"/>
      <c r="C233" s="84"/>
      <c r="D233" s="109"/>
      <c r="E233" s="127"/>
      <c r="F233" s="84"/>
      <c r="G233" s="117"/>
      <c r="H233" s="89"/>
      <c r="I233" s="123"/>
      <c r="J233" s="142">
        <f>J231+J232</f>
        <v>528313860.59088004</v>
      </c>
      <c r="K233" s="101"/>
    </row>
    <row r="234" spans="1:13">
      <c r="A234" s="75"/>
      <c r="B234" s="76"/>
      <c r="C234" s="84"/>
      <c r="D234" s="109"/>
      <c r="E234" s="127"/>
      <c r="F234" s="84"/>
      <c r="G234" s="141" t="s">
        <v>467</v>
      </c>
      <c r="H234" s="89"/>
      <c r="I234" s="123"/>
      <c r="J234" s="91">
        <f>J229*2%</f>
        <v>10158510.351840001</v>
      </c>
      <c r="K234" s="101"/>
    </row>
    <row r="235" spans="1:13">
      <c r="A235" s="75"/>
      <c r="B235" s="76"/>
      <c r="C235" s="84"/>
      <c r="D235" s="109"/>
      <c r="E235" s="126"/>
      <c r="F235" s="84"/>
      <c r="G235" s="141" t="s">
        <v>468</v>
      </c>
      <c r="H235" s="87"/>
      <c r="I235" s="121"/>
      <c r="J235" s="142">
        <f>J229*18%</f>
        <v>91426593.166559994</v>
      </c>
      <c r="K235" s="69"/>
    </row>
    <row r="236" spans="1:13">
      <c r="A236" s="75"/>
      <c r="B236" s="76"/>
      <c r="C236" s="84"/>
      <c r="D236" s="84"/>
      <c r="E236" s="126"/>
      <c r="F236" s="84"/>
      <c r="G236" s="117"/>
      <c r="H236" s="89"/>
      <c r="I236" s="123"/>
      <c r="J236" s="91">
        <f>SUM(J233:J235)</f>
        <v>629898964.10928011</v>
      </c>
      <c r="K236" s="101"/>
    </row>
    <row r="237" spans="1:13" ht="15">
      <c r="A237" s="75"/>
      <c r="B237" s="76"/>
      <c r="C237" s="84"/>
      <c r="D237" s="84"/>
      <c r="E237" s="126"/>
      <c r="F237" s="84"/>
      <c r="G237" s="145" t="s">
        <v>350</v>
      </c>
      <c r="H237" s="143"/>
      <c r="I237" s="121"/>
      <c r="J237" s="146" t="s">
        <v>469</v>
      </c>
      <c r="K237" s="69"/>
    </row>
    <row r="238" spans="1:13">
      <c r="A238" s="75"/>
      <c r="B238" s="76"/>
      <c r="C238" s="84"/>
      <c r="D238" s="84"/>
      <c r="E238" s="126"/>
      <c r="F238" s="84"/>
      <c r="G238" s="117"/>
      <c r="H238" s="87"/>
      <c r="I238" s="121"/>
      <c r="J238" s="87"/>
      <c r="K238" s="69"/>
    </row>
    <row r="239" spans="1:13">
      <c r="A239" s="75"/>
      <c r="B239" s="76"/>
      <c r="C239" s="84"/>
      <c r="D239" s="84"/>
      <c r="E239" s="126"/>
      <c r="F239" s="84"/>
      <c r="G239" s="117"/>
      <c r="H239" s="87"/>
      <c r="I239" s="121"/>
      <c r="J239" s="87"/>
      <c r="K239" s="69"/>
    </row>
    <row r="240" spans="1:13">
      <c r="A240" s="75"/>
      <c r="B240" s="76"/>
      <c r="C240" s="84"/>
      <c r="D240" s="84"/>
      <c r="E240" s="126"/>
      <c r="F240" s="84"/>
      <c r="G240" s="117"/>
      <c r="H240" s="87"/>
      <c r="I240" s="121"/>
      <c r="J240" s="87"/>
      <c r="K240" s="69"/>
    </row>
    <row r="241" spans="1:11">
      <c r="A241" s="75"/>
      <c r="B241" s="76"/>
      <c r="C241" s="84"/>
      <c r="D241" s="84"/>
      <c r="E241" s="126"/>
      <c r="F241" s="84"/>
      <c r="G241" s="117"/>
      <c r="H241" s="89"/>
      <c r="I241" s="123"/>
      <c r="J241" s="91"/>
      <c r="K241" s="101"/>
    </row>
    <row r="242" spans="1:11">
      <c r="A242" s="94"/>
      <c r="B242" s="95"/>
      <c r="C242" s="96"/>
      <c r="D242" s="96"/>
      <c r="E242" s="129"/>
      <c r="F242" s="96"/>
      <c r="G242" s="117"/>
      <c r="H242" s="89"/>
      <c r="I242" s="123"/>
      <c r="J242" s="111"/>
      <c r="K242" s="101"/>
    </row>
    <row r="243" spans="1:11">
      <c r="A243" s="94"/>
      <c r="B243" s="95"/>
      <c r="C243" s="96"/>
      <c r="D243" s="96"/>
      <c r="E243" s="129"/>
      <c r="F243" s="96"/>
      <c r="G243" s="117"/>
      <c r="H243" s="89"/>
      <c r="I243" s="123"/>
      <c r="J243" s="91"/>
      <c r="K243" s="101"/>
    </row>
    <row r="244" spans="1:11">
      <c r="A244" s="94"/>
      <c r="B244" s="95"/>
      <c r="C244" s="96"/>
      <c r="D244" s="96"/>
      <c r="E244" s="129"/>
      <c r="F244" s="96"/>
      <c r="G244" s="117"/>
      <c r="H244" s="89"/>
      <c r="I244" s="123"/>
      <c r="J244" s="91"/>
      <c r="K244" s="101"/>
    </row>
    <row r="245" spans="1:11">
      <c r="A245" s="94"/>
      <c r="B245" s="95"/>
      <c r="C245" s="96"/>
      <c r="D245" s="96"/>
      <c r="E245" s="129"/>
      <c r="F245" s="96"/>
      <c r="G245" s="117"/>
      <c r="H245" s="89"/>
      <c r="I245" s="123"/>
      <c r="J245" s="91"/>
      <c r="K245" s="101"/>
    </row>
    <row r="246" spans="1:11">
      <c r="A246" s="94"/>
      <c r="B246" s="95"/>
      <c r="C246" s="96"/>
      <c r="D246" s="96"/>
      <c r="E246" s="129"/>
      <c r="F246" s="96"/>
      <c r="G246" s="117"/>
      <c r="H246" s="89"/>
      <c r="I246" s="123"/>
      <c r="J246" s="91"/>
      <c r="K246" s="101"/>
    </row>
    <row r="247" spans="1:11">
      <c r="A247" s="94"/>
      <c r="B247" s="95"/>
      <c r="C247" s="96"/>
      <c r="D247" s="96"/>
      <c r="E247" s="129"/>
      <c r="F247" s="96"/>
      <c r="G247" s="117"/>
      <c r="H247" s="89"/>
      <c r="I247" s="123"/>
      <c r="J247" s="91"/>
      <c r="K247" s="101"/>
    </row>
    <row r="248" spans="1:11">
      <c r="A248"/>
      <c r="G248" s="118"/>
      <c r="H248"/>
    </row>
    <row r="249" spans="1:11">
      <c r="A249"/>
      <c r="G249" s="118"/>
      <c r="H249"/>
    </row>
    <row r="250" spans="1:11">
      <c r="A250"/>
      <c r="G250" s="118"/>
      <c r="H250"/>
    </row>
    <row r="251" spans="1:11">
      <c r="A251"/>
      <c r="G251" s="118"/>
      <c r="H251"/>
    </row>
    <row r="252" spans="1:11">
      <c r="A252"/>
      <c r="G252" s="118"/>
      <c r="H252"/>
    </row>
    <row r="253" spans="1:11">
      <c r="A253"/>
      <c r="G253" s="118"/>
      <c r="H253"/>
    </row>
    <row r="254" spans="1:11">
      <c r="A254"/>
      <c r="G254" s="118"/>
      <c r="H254"/>
    </row>
    <row r="255" spans="1:11">
      <c r="A255"/>
      <c r="G255" s="118"/>
      <c r="H255"/>
    </row>
    <row r="256" spans="1:11">
      <c r="A256"/>
      <c r="G256" s="118"/>
      <c r="H256"/>
    </row>
    <row r="257" spans="1:8">
      <c r="A257"/>
      <c r="G257" s="118"/>
      <c r="H257"/>
    </row>
    <row r="258" spans="1:8" ht="15.75" customHeight="1">
      <c r="A258"/>
      <c r="G258" s="118"/>
      <c r="H258"/>
    </row>
    <row r="259" spans="1:8" ht="15.75" customHeight="1">
      <c r="A259"/>
      <c r="G259" s="118"/>
      <c r="H259"/>
    </row>
    <row r="260" spans="1:8">
      <c r="A260"/>
      <c r="G260" s="118"/>
      <c r="H260"/>
    </row>
    <row r="261" spans="1:8">
      <c r="A261"/>
      <c r="G261" s="118"/>
      <c r="H261"/>
    </row>
    <row r="262" spans="1:8" ht="15.75" customHeight="1">
      <c r="A262"/>
      <c r="G262" s="118"/>
      <c r="H262"/>
    </row>
    <row r="263" spans="1:8" ht="13.5" customHeight="1">
      <c r="A263"/>
      <c r="G263" s="118"/>
      <c r="H263"/>
    </row>
    <row r="264" spans="1:8" ht="15" customHeight="1">
      <c r="A264"/>
      <c r="G264" s="118"/>
      <c r="H264"/>
    </row>
    <row r="265" spans="1:8" ht="55.5" customHeight="1">
      <c r="A265"/>
      <c r="G265" s="118"/>
      <c r="H265"/>
    </row>
    <row r="266" spans="1:8" ht="17.25" customHeight="1">
      <c r="A266"/>
      <c r="G266" s="118"/>
      <c r="H266"/>
    </row>
    <row r="267" spans="1:8" ht="17.25" customHeight="1">
      <c r="A267"/>
      <c r="G267" s="118"/>
      <c r="H267"/>
    </row>
    <row r="268" spans="1:8" ht="17.25" customHeight="1">
      <c r="A268"/>
      <c r="G268" s="118"/>
      <c r="H268"/>
    </row>
    <row r="269" spans="1:8" ht="17.25" customHeight="1">
      <c r="A269"/>
      <c r="G269" s="118"/>
      <c r="H269"/>
    </row>
    <row r="270" spans="1:8" ht="17.25" customHeight="1">
      <c r="A270"/>
      <c r="G270" s="118"/>
      <c r="H270"/>
    </row>
    <row r="271" spans="1:8" ht="13.5" customHeight="1">
      <c r="A271"/>
      <c r="G271" s="118"/>
      <c r="H271"/>
    </row>
    <row r="272" spans="1:8" ht="17.25" customHeight="1">
      <c r="A272"/>
      <c r="G272" s="118"/>
      <c r="H272"/>
    </row>
    <row r="273" spans="1:8" ht="156" customHeight="1">
      <c r="A273"/>
      <c r="G273" s="118"/>
      <c r="H273"/>
    </row>
    <row r="274" spans="1:8" ht="17.25" customHeight="1">
      <c r="A274"/>
      <c r="G274" s="118"/>
      <c r="H274"/>
    </row>
    <row r="275" spans="1:8" ht="32.25" customHeight="1">
      <c r="A275"/>
      <c r="G275" s="118"/>
      <c r="H275"/>
    </row>
    <row r="276" spans="1:8" ht="54" customHeight="1">
      <c r="A276"/>
      <c r="G276" s="118"/>
      <c r="H276"/>
    </row>
    <row r="277" spans="1:8" ht="16.5" customHeight="1">
      <c r="A277"/>
      <c r="G277" s="118"/>
      <c r="H277"/>
    </row>
    <row r="278" spans="1:8" ht="15.75" customHeight="1">
      <c r="A278"/>
      <c r="G278" s="118"/>
      <c r="H278"/>
    </row>
    <row r="279" spans="1:8" ht="54.75" customHeight="1">
      <c r="A279"/>
      <c r="G279" s="118"/>
      <c r="H279"/>
    </row>
    <row r="280" spans="1:8" ht="14.25" customHeight="1">
      <c r="A280"/>
      <c r="G280" s="118"/>
      <c r="H280"/>
    </row>
    <row r="281" spans="1:8">
      <c r="A281"/>
      <c r="G281" s="118"/>
      <c r="H281"/>
    </row>
    <row r="282" spans="1:8">
      <c r="A282"/>
      <c r="G282" s="118"/>
      <c r="H282"/>
    </row>
    <row r="283" spans="1:8">
      <c r="A283"/>
      <c r="G283" s="118"/>
      <c r="H283"/>
    </row>
    <row r="284" spans="1:8">
      <c r="A284"/>
      <c r="G284" s="118"/>
      <c r="H284"/>
    </row>
    <row r="285" spans="1:8">
      <c r="A285"/>
      <c r="G285" s="118"/>
      <c r="H285"/>
    </row>
    <row r="286" spans="1:8">
      <c r="A286"/>
      <c r="G286" s="118"/>
      <c r="H286"/>
    </row>
    <row r="287" spans="1:8">
      <c r="A287"/>
      <c r="G287" s="118"/>
      <c r="H287"/>
    </row>
    <row r="288" spans="1:8" ht="15" customHeight="1">
      <c r="A288"/>
      <c r="G288" s="118"/>
      <c r="H288"/>
    </row>
    <row r="289" spans="1:8">
      <c r="A289"/>
      <c r="G289" s="118"/>
      <c r="H289"/>
    </row>
    <row r="290" spans="1:8">
      <c r="A290"/>
      <c r="G290" s="118"/>
      <c r="H290"/>
    </row>
    <row r="291" spans="1:8" ht="40.5" customHeight="1">
      <c r="A291"/>
      <c r="G291" s="118"/>
      <c r="H291"/>
    </row>
    <row r="292" spans="1:8" ht="17.25" customHeight="1">
      <c r="A292"/>
      <c r="G292" s="118"/>
      <c r="H292"/>
    </row>
    <row r="293" spans="1:8" ht="12.75" customHeight="1">
      <c r="A293"/>
      <c r="G293" s="118"/>
      <c r="H293"/>
    </row>
    <row r="294" spans="1:8" ht="12" customHeight="1">
      <c r="A294"/>
      <c r="G294" s="118"/>
      <c r="H294"/>
    </row>
    <row r="295" spans="1:8" ht="20.25" customHeight="1">
      <c r="A295"/>
      <c r="G295" s="118"/>
      <c r="H295"/>
    </row>
    <row r="296" spans="1:8">
      <c r="A296"/>
      <c r="G296" s="118"/>
      <c r="H296"/>
    </row>
    <row r="297" spans="1:8">
      <c r="A297"/>
      <c r="G297" s="118"/>
      <c r="H297"/>
    </row>
    <row r="298" spans="1:8" ht="15.75" customHeight="1">
      <c r="A298"/>
      <c r="G298" s="118"/>
      <c r="H298"/>
    </row>
    <row r="299" spans="1:8" ht="15.75" customHeight="1">
      <c r="A299"/>
      <c r="G299" s="118"/>
      <c r="H299"/>
    </row>
    <row r="300" spans="1:8">
      <c r="A300"/>
      <c r="G300" s="118"/>
      <c r="H300"/>
    </row>
    <row r="301" spans="1:8">
      <c r="A301"/>
      <c r="G301" s="118"/>
      <c r="H301"/>
    </row>
    <row r="302" spans="1:8">
      <c r="A302"/>
      <c r="G302" s="118"/>
      <c r="H302"/>
    </row>
    <row r="303" spans="1:8">
      <c r="A303"/>
      <c r="G303" s="118"/>
      <c r="H303"/>
    </row>
    <row r="304" spans="1:8">
      <c r="A304"/>
      <c r="G304" s="118"/>
      <c r="H304"/>
    </row>
    <row r="305" spans="1:8" ht="102.75" customHeight="1">
      <c r="A305"/>
      <c r="G305" s="118"/>
      <c r="H305"/>
    </row>
    <row r="306" spans="1:8">
      <c r="A306"/>
      <c r="G306" s="118"/>
      <c r="H306"/>
    </row>
    <row r="307" spans="1:8">
      <c r="A307"/>
      <c r="G307" s="118"/>
      <c r="H307"/>
    </row>
    <row r="308" spans="1:8">
      <c r="A308"/>
      <c r="G308" s="118"/>
      <c r="H308"/>
    </row>
    <row r="309" spans="1:8">
      <c r="A309"/>
      <c r="G309" s="118"/>
      <c r="H309"/>
    </row>
    <row r="310" spans="1:8" ht="116.25" customHeight="1">
      <c r="A310"/>
      <c r="G310" s="118"/>
      <c r="H310"/>
    </row>
    <row r="311" spans="1:8">
      <c r="A311"/>
      <c r="G311" s="118"/>
      <c r="H311"/>
    </row>
    <row r="312" spans="1:8">
      <c r="A312"/>
      <c r="G312" s="118"/>
      <c r="H312"/>
    </row>
    <row r="313" spans="1:8">
      <c r="A313"/>
      <c r="G313" s="118"/>
      <c r="H313"/>
    </row>
    <row r="314" spans="1:8" ht="67.5" customHeight="1">
      <c r="A314"/>
      <c r="G314" s="118"/>
      <c r="H314"/>
    </row>
    <row r="315" spans="1:8">
      <c r="A315"/>
      <c r="G315" s="118"/>
      <c r="H315"/>
    </row>
    <row r="316" spans="1:8">
      <c r="A316"/>
      <c r="G316" s="118"/>
      <c r="H316"/>
    </row>
    <row r="317" spans="1:8" ht="12" customHeight="1">
      <c r="A317"/>
      <c r="G317" s="118"/>
      <c r="H317"/>
    </row>
    <row r="318" spans="1:8">
      <c r="A318"/>
      <c r="G318" s="118"/>
      <c r="H318"/>
    </row>
    <row r="319" spans="1:8" ht="67.5" customHeight="1">
      <c r="A319"/>
      <c r="G319" s="118"/>
      <c r="H319"/>
    </row>
    <row r="320" spans="1:8">
      <c r="A320"/>
      <c r="G320" s="118"/>
      <c r="H320"/>
    </row>
    <row r="321" spans="1:8">
      <c r="A321"/>
      <c r="G321" s="118"/>
      <c r="H321"/>
    </row>
    <row r="322" spans="1:8">
      <c r="A322"/>
      <c r="G322" s="118"/>
      <c r="H322"/>
    </row>
    <row r="323" spans="1:8">
      <c r="A323"/>
      <c r="G323" s="118"/>
      <c r="H323"/>
    </row>
    <row r="324" spans="1:8" ht="56.25" customHeight="1">
      <c r="A324"/>
      <c r="G324" s="118"/>
      <c r="H324"/>
    </row>
    <row r="325" spans="1:8">
      <c r="A325"/>
      <c r="G325" s="118"/>
      <c r="H325"/>
    </row>
    <row r="326" spans="1:8" ht="16.5" customHeight="1">
      <c r="A326"/>
      <c r="G326" s="118"/>
      <c r="H326"/>
    </row>
    <row r="327" spans="1:8">
      <c r="A327"/>
      <c r="G327" s="118"/>
      <c r="H327"/>
    </row>
    <row r="328" spans="1:8">
      <c r="A328"/>
      <c r="G328" s="118"/>
      <c r="H328"/>
    </row>
    <row r="329" spans="1:8">
      <c r="A329"/>
      <c r="G329" s="118"/>
      <c r="H329"/>
    </row>
    <row r="330" spans="1:8">
      <c r="A330"/>
      <c r="G330" s="118"/>
      <c r="H330"/>
    </row>
    <row r="331" spans="1:8" ht="51.75" customHeight="1">
      <c r="A331"/>
      <c r="G331" s="118"/>
      <c r="H331"/>
    </row>
    <row r="332" spans="1:8" ht="14.25" customHeight="1">
      <c r="A332"/>
      <c r="G332" s="118"/>
      <c r="H332"/>
    </row>
    <row r="333" spans="1:8" ht="14.25" customHeight="1">
      <c r="A333"/>
      <c r="G333" s="118"/>
      <c r="H333"/>
    </row>
    <row r="334" spans="1:8" ht="15.75" customHeight="1">
      <c r="A334"/>
      <c r="G334" s="118"/>
      <c r="H334"/>
    </row>
    <row r="335" spans="1:8" ht="15" customHeight="1">
      <c r="A335"/>
      <c r="G335" s="118"/>
      <c r="H335"/>
    </row>
    <row r="336" spans="1:8" ht="15" customHeight="1">
      <c r="A336"/>
      <c r="G336" s="118"/>
      <c r="H336"/>
    </row>
    <row r="337" spans="1:8">
      <c r="A337"/>
      <c r="G337" s="118"/>
      <c r="H337"/>
    </row>
    <row r="338" spans="1:8">
      <c r="A338"/>
      <c r="G338" s="118"/>
      <c r="H338"/>
    </row>
    <row r="339" spans="1:8" ht="165.75" customHeight="1">
      <c r="A339"/>
      <c r="G339" s="118"/>
      <c r="H339"/>
    </row>
    <row r="340" spans="1:8">
      <c r="A340"/>
      <c r="G340" s="118"/>
      <c r="H340"/>
    </row>
    <row r="341" spans="1:8" ht="15" customHeight="1">
      <c r="A341"/>
      <c r="G341" s="118"/>
      <c r="H341"/>
    </row>
    <row r="342" spans="1:8">
      <c r="A342"/>
      <c r="G342" s="118"/>
      <c r="H342"/>
    </row>
    <row r="343" spans="1:8">
      <c r="A343"/>
      <c r="G343" s="118"/>
      <c r="H343"/>
    </row>
    <row r="344" spans="1:8">
      <c r="A344"/>
      <c r="G344" s="118"/>
      <c r="H344"/>
    </row>
    <row r="345" spans="1:8">
      <c r="A345"/>
      <c r="G345" s="118"/>
      <c r="H345"/>
    </row>
    <row r="346" spans="1:8">
      <c r="A346"/>
      <c r="G346" s="118"/>
      <c r="H346"/>
    </row>
    <row r="347" spans="1:8">
      <c r="A347"/>
      <c r="G347" s="118"/>
      <c r="H347"/>
    </row>
    <row r="348" spans="1:8">
      <c r="A348"/>
      <c r="G348" s="118"/>
      <c r="H348"/>
    </row>
    <row r="349" spans="1:8">
      <c r="A349"/>
      <c r="G349" s="118"/>
      <c r="H349"/>
    </row>
    <row r="350" spans="1:8">
      <c r="A350"/>
      <c r="G350" s="118"/>
      <c r="H350"/>
    </row>
    <row r="351" spans="1:8">
      <c r="A351"/>
      <c r="G351" s="118"/>
      <c r="H351"/>
    </row>
    <row r="352" spans="1:8">
      <c r="A352"/>
      <c r="G352" s="118"/>
      <c r="H352"/>
    </row>
    <row r="353" spans="1:8">
      <c r="A353"/>
      <c r="G353" s="118"/>
      <c r="H353"/>
    </row>
    <row r="354" spans="1:8">
      <c r="A354"/>
      <c r="G354" s="118"/>
      <c r="H354"/>
    </row>
    <row r="355" spans="1:8">
      <c r="A355"/>
      <c r="G355" s="118"/>
      <c r="H355"/>
    </row>
    <row r="356" spans="1:8">
      <c r="A356"/>
      <c r="G356" s="118"/>
      <c r="H356"/>
    </row>
    <row r="357" spans="1:8">
      <c r="A357"/>
      <c r="G357" s="118"/>
      <c r="H357"/>
    </row>
    <row r="358" spans="1:8">
      <c r="A358"/>
      <c r="G358" s="118"/>
      <c r="H358"/>
    </row>
    <row r="359" spans="1:8">
      <c r="A359"/>
      <c r="G359" s="118"/>
      <c r="H359"/>
    </row>
    <row r="360" spans="1:8">
      <c r="A360"/>
      <c r="G360" s="118"/>
      <c r="H360"/>
    </row>
    <row r="361" spans="1:8">
      <c r="A361"/>
      <c r="G361" s="118"/>
      <c r="H361"/>
    </row>
    <row r="362" spans="1:8">
      <c r="A362"/>
      <c r="G362" s="118"/>
      <c r="H362"/>
    </row>
    <row r="363" spans="1:8">
      <c r="A363"/>
      <c r="G363" s="118"/>
      <c r="H363"/>
    </row>
    <row r="364" spans="1:8">
      <c r="A364"/>
      <c r="G364" s="118"/>
      <c r="H364"/>
    </row>
    <row r="365" spans="1:8">
      <c r="A365"/>
      <c r="G365" s="118"/>
      <c r="H365"/>
    </row>
    <row r="366" spans="1:8">
      <c r="A366"/>
      <c r="G366" s="118"/>
      <c r="H366"/>
    </row>
    <row r="367" spans="1:8">
      <c r="A367"/>
      <c r="G367" s="118"/>
      <c r="H367"/>
    </row>
    <row r="368" spans="1:8">
      <c r="A368"/>
      <c r="G368" s="118"/>
      <c r="H368"/>
    </row>
    <row r="369" spans="1:8">
      <c r="A369"/>
      <c r="G369" s="118"/>
      <c r="H369"/>
    </row>
    <row r="370" spans="1:8">
      <c r="A370"/>
      <c r="G370" s="118"/>
      <c r="H370"/>
    </row>
    <row r="371" spans="1:8">
      <c r="A371"/>
      <c r="G371" s="118"/>
      <c r="H371"/>
    </row>
    <row r="372" spans="1:8">
      <c r="A372"/>
      <c r="G372" s="118"/>
      <c r="H372"/>
    </row>
    <row r="373" spans="1:8">
      <c r="A373"/>
      <c r="G373" s="118"/>
      <c r="H373"/>
    </row>
    <row r="374" spans="1:8">
      <c r="A374"/>
      <c r="G374" s="118"/>
      <c r="H374"/>
    </row>
    <row r="375" spans="1:8">
      <c r="A375"/>
      <c r="G375" s="118"/>
      <c r="H375"/>
    </row>
    <row r="376" spans="1:8">
      <c r="A376"/>
      <c r="G376" s="118"/>
      <c r="H376"/>
    </row>
    <row r="377" spans="1:8">
      <c r="A377"/>
      <c r="G377" s="118"/>
      <c r="H377"/>
    </row>
    <row r="378" spans="1:8">
      <c r="A378"/>
      <c r="G378" s="118"/>
      <c r="H378"/>
    </row>
    <row r="379" spans="1:8">
      <c r="A379"/>
      <c r="G379" s="118"/>
      <c r="H379"/>
    </row>
    <row r="380" spans="1:8">
      <c r="A380"/>
      <c r="G380" s="118"/>
      <c r="H380"/>
    </row>
    <row r="381" spans="1:8">
      <c r="A381"/>
      <c r="G381" s="118"/>
      <c r="H381"/>
    </row>
    <row r="382" spans="1:8">
      <c r="A382"/>
      <c r="G382" s="118"/>
      <c r="H382"/>
    </row>
    <row r="383" spans="1:8">
      <c r="A383"/>
      <c r="G383" s="118"/>
      <c r="H383"/>
    </row>
    <row r="384" spans="1:8">
      <c r="A384"/>
      <c r="G384" s="118"/>
      <c r="H384"/>
    </row>
    <row r="385" spans="1:8">
      <c r="A385"/>
      <c r="G385" s="118"/>
      <c r="H385"/>
    </row>
    <row r="386" spans="1:8">
      <c r="A386"/>
      <c r="G386" s="118"/>
      <c r="H386"/>
    </row>
    <row r="387" spans="1:8">
      <c r="A387"/>
      <c r="G387" s="118"/>
      <c r="H387"/>
    </row>
    <row r="388" spans="1:8">
      <c r="A388"/>
      <c r="G388" s="118"/>
      <c r="H388"/>
    </row>
    <row r="389" spans="1:8">
      <c r="A389"/>
      <c r="G389" s="118"/>
      <c r="H389"/>
    </row>
    <row r="390" spans="1:8">
      <c r="A390"/>
      <c r="G390" s="118"/>
      <c r="H390"/>
    </row>
    <row r="391" spans="1:8">
      <c r="A391"/>
      <c r="G391" s="118"/>
      <c r="H391"/>
    </row>
    <row r="392" spans="1:8">
      <c r="A392"/>
      <c r="G392" s="118"/>
      <c r="H392"/>
    </row>
    <row r="393" spans="1:8">
      <c r="A393"/>
      <c r="G393" s="118"/>
      <c r="H393"/>
    </row>
    <row r="394" spans="1:8">
      <c r="A394"/>
      <c r="G394" s="118"/>
      <c r="H394"/>
    </row>
    <row r="395" spans="1:8">
      <c r="A395"/>
      <c r="G395" s="118"/>
      <c r="H395"/>
    </row>
    <row r="396" spans="1:8">
      <c r="A396"/>
      <c r="G396" s="118"/>
      <c r="H396"/>
    </row>
    <row r="397" spans="1:8">
      <c r="A397"/>
      <c r="G397" s="118"/>
      <c r="H397"/>
    </row>
    <row r="398" spans="1:8">
      <c r="A398"/>
      <c r="G398" s="118"/>
      <c r="H398"/>
    </row>
    <row r="399" spans="1:8">
      <c r="A399"/>
      <c r="G399" s="118"/>
      <c r="H399"/>
    </row>
    <row r="400" spans="1:8">
      <c r="A400"/>
      <c r="G400" s="118"/>
      <c r="H400"/>
    </row>
    <row r="401" spans="1:8">
      <c r="A401"/>
      <c r="G401" s="118"/>
      <c r="H401"/>
    </row>
    <row r="402" spans="1:8">
      <c r="A402"/>
      <c r="G402" s="118"/>
      <c r="H402"/>
    </row>
    <row r="403" spans="1:8">
      <c r="A403"/>
      <c r="G403" s="118"/>
      <c r="H403"/>
    </row>
    <row r="404" spans="1:8">
      <c r="A404"/>
      <c r="G404" s="118"/>
      <c r="H404"/>
    </row>
    <row r="405" spans="1:8">
      <c r="A405"/>
      <c r="G405" s="118"/>
      <c r="H405"/>
    </row>
    <row r="406" spans="1:8">
      <c r="A406"/>
      <c r="G406" s="118"/>
      <c r="H406"/>
    </row>
    <row r="407" spans="1:8">
      <c r="A407"/>
      <c r="G407" s="118"/>
      <c r="H407"/>
    </row>
    <row r="408" spans="1:8">
      <c r="A408"/>
      <c r="G408" s="118"/>
      <c r="H408"/>
    </row>
    <row r="409" spans="1:8">
      <c r="A409"/>
      <c r="G409" s="118"/>
      <c r="H409"/>
    </row>
    <row r="410" spans="1:8">
      <c r="A410"/>
      <c r="G410" s="118"/>
      <c r="H410"/>
    </row>
    <row r="411" spans="1:8">
      <c r="A411"/>
      <c r="G411" s="118"/>
      <c r="H411"/>
    </row>
    <row r="412" spans="1:8">
      <c r="A412"/>
      <c r="G412" s="118"/>
      <c r="H412"/>
    </row>
    <row r="413" spans="1:8">
      <c r="A413"/>
      <c r="G413" s="118"/>
      <c r="H413"/>
    </row>
    <row r="414" spans="1:8">
      <c r="A414"/>
      <c r="G414" s="118"/>
      <c r="H414"/>
    </row>
    <row r="415" spans="1:8">
      <c r="A415"/>
      <c r="G415" s="118"/>
      <c r="H415"/>
    </row>
    <row r="416" spans="1:8">
      <c r="A416"/>
      <c r="G416" s="118"/>
      <c r="H416"/>
    </row>
    <row r="417" spans="1:8">
      <c r="A417"/>
      <c r="G417" s="118"/>
      <c r="H417"/>
    </row>
    <row r="418" spans="1:8">
      <c r="A418"/>
      <c r="G418" s="118"/>
      <c r="H418"/>
    </row>
    <row r="419" spans="1:8">
      <c r="A419"/>
      <c r="G419" s="118"/>
      <c r="H419"/>
    </row>
    <row r="420" spans="1:8">
      <c r="A420"/>
      <c r="G420" s="118"/>
      <c r="H420"/>
    </row>
    <row r="421" spans="1:8">
      <c r="A421"/>
      <c r="G421" s="118"/>
      <c r="H421"/>
    </row>
    <row r="422" spans="1:8">
      <c r="A422"/>
      <c r="G422" s="118"/>
      <c r="H422"/>
    </row>
    <row r="423" spans="1:8">
      <c r="A423"/>
      <c r="G423" s="118"/>
      <c r="H423"/>
    </row>
    <row r="424" spans="1:8">
      <c r="A424"/>
      <c r="G424" s="118"/>
      <c r="H424"/>
    </row>
    <row r="425" spans="1:8">
      <c r="A425"/>
      <c r="G425" s="118"/>
      <c r="H425"/>
    </row>
    <row r="426" spans="1:8">
      <c r="A426"/>
      <c r="G426" s="118"/>
      <c r="H426"/>
    </row>
    <row r="427" spans="1:8">
      <c r="A427"/>
      <c r="G427" s="118"/>
      <c r="H427"/>
    </row>
    <row r="428" spans="1:8">
      <c r="A428"/>
      <c r="G428" s="118"/>
      <c r="H428"/>
    </row>
    <row r="429" spans="1:8">
      <c r="A429"/>
      <c r="G429" s="118"/>
      <c r="H429"/>
    </row>
    <row r="430" spans="1:8">
      <c r="A430"/>
      <c r="G430" s="118"/>
      <c r="H430"/>
    </row>
    <row r="431" spans="1:8">
      <c r="A431"/>
      <c r="G431" s="118"/>
      <c r="H431"/>
    </row>
    <row r="432" spans="1:8">
      <c r="A432"/>
      <c r="G432" s="118"/>
      <c r="H432"/>
    </row>
    <row r="433" spans="9:9">
      <c r="I433" s="124"/>
    </row>
    <row r="434" spans="9:9">
      <c r="I434" s="124"/>
    </row>
    <row r="435" spans="9:9">
      <c r="I435" s="124"/>
    </row>
    <row r="436" spans="9:9">
      <c r="I436" s="124"/>
    </row>
    <row r="437" spans="9:9">
      <c r="I437" s="124"/>
    </row>
    <row r="438" spans="9:9">
      <c r="I438" s="124"/>
    </row>
    <row r="439" spans="9:9">
      <c r="I439" s="124"/>
    </row>
    <row r="440" spans="9:9">
      <c r="I440" s="124"/>
    </row>
    <row r="441" spans="9:9">
      <c r="I441" s="124"/>
    </row>
    <row r="442" spans="9:9">
      <c r="I442" s="124"/>
    </row>
    <row r="443" spans="9:9">
      <c r="I443" s="124"/>
    </row>
    <row r="444" spans="9:9">
      <c r="I444" s="124"/>
    </row>
    <row r="445" spans="9:9">
      <c r="I445" s="124"/>
    </row>
    <row r="446" spans="9:9">
      <c r="I446" s="124"/>
    </row>
    <row r="447" spans="9:9">
      <c r="I447" s="124"/>
    </row>
    <row r="448" spans="9:9">
      <c r="I448" s="124"/>
    </row>
    <row r="449" spans="9:9">
      <c r="I449" s="124"/>
    </row>
    <row r="450" spans="9:9">
      <c r="I450" s="124"/>
    </row>
    <row r="451" spans="9:9">
      <c r="I451" s="124"/>
    </row>
    <row r="452" spans="9:9">
      <c r="I452" s="124"/>
    </row>
    <row r="453" spans="9:9">
      <c r="I453" s="124"/>
    </row>
    <row r="454" spans="9:9">
      <c r="I454" s="124"/>
    </row>
    <row r="455" spans="9:9">
      <c r="I455" s="124"/>
    </row>
    <row r="456" spans="9:9">
      <c r="I456" s="124"/>
    </row>
    <row r="457" spans="9:9">
      <c r="I457" s="124"/>
    </row>
    <row r="458" spans="9:9">
      <c r="I458" s="124"/>
    </row>
    <row r="459" spans="9:9">
      <c r="I459" s="124"/>
    </row>
    <row r="460" spans="9:9">
      <c r="I460" s="124"/>
    </row>
    <row r="461" spans="9:9">
      <c r="I461" s="124"/>
    </row>
    <row r="462" spans="9:9">
      <c r="I462" s="124"/>
    </row>
    <row r="463" spans="9:9">
      <c r="I463" s="124"/>
    </row>
    <row r="464" spans="9:9">
      <c r="I464" s="124"/>
    </row>
    <row r="465" spans="9:9">
      <c r="I465" s="124"/>
    </row>
    <row r="466" spans="9:9">
      <c r="I466" s="124"/>
    </row>
    <row r="467" spans="9:9">
      <c r="I467" s="124"/>
    </row>
    <row r="468" spans="9:9">
      <c r="I468" s="124"/>
    </row>
    <row r="469" spans="9:9">
      <c r="I469" s="124"/>
    </row>
    <row r="470" spans="9:9">
      <c r="I470" s="124"/>
    </row>
    <row r="471" spans="9:9">
      <c r="I471" s="124"/>
    </row>
    <row r="472" spans="9:9">
      <c r="I472" s="124"/>
    </row>
    <row r="473" spans="9:9">
      <c r="I473" s="124"/>
    </row>
    <row r="474" spans="9:9">
      <c r="I474" s="124"/>
    </row>
    <row r="475" spans="9:9">
      <c r="I475" s="124"/>
    </row>
    <row r="476" spans="9:9">
      <c r="I476" s="124"/>
    </row>
    <row r="477" spans="9:9">
      <c r="I477" s="124"/>
    </row>
    <row r="478" spans="9:9">
      <c r="I478" s="124"/>
    </row>
    <row r="479" spans="9:9">
      <c r="I479" s="124"/>
    </row>
    <row r="480" spans="9:9">
      <c r="I480" s="124"/>
    </row>
    <row r="481" spans="9:9">
      <c r="I481" s="124"/>
    </row>
    <row r="482" spans="9:9">
      <c r="I482" s="124"/>
    </row>
    <row r="483" spans="9:9">
      <c r="I483" s="124"/>
    </row>
    <row r="484" spans="9:9">
      <c r="I484" s="124"/>
    </row>
    <row r="485" spans="9:9">
      <c r="I485" s="124"/>
    </row>
    <row r="486" spans="9:9">
      <c r="I486" s="124"/>
    </row>
    <row r="487" spans="9:9">
      <c r="I487" s="124"/>
    </row>
    <row r="488" spans="9:9">
      <c r="I488" s="124"/>
    </row>
    <row r="489" spans="9:9">
      <c r="I489" s="124"/>
    </row>
    <row r="490" spans="9:9">
      <c r="I490" s="124"/>
    </row>
    <row r="491" spans="9:9">
      <c r="I491" s="124"/>
    </row>
    <row r="492" spans="9:9">
      <c r="I492" s="124"/>
    </row>
    <row r="493" spans="9:9">
      <c r="I493" s="124"/>
    </row>
    <row r="494" spans="9:9">
      <c r="I494" s="124"/>
    </row>
    <row r="495" spans="9:9">
      <c r="I495" s="124"/>
    </row>
    <row r="496" spans="9:9">
      <c r="I496" s="124"/>
    </row>
    <row r="497" spans="9:9">
      <c r="I497" s="124"/>
    </row>
    <row r="498" spans="9:9">
      <c r="I498" s="124"/>
    </row>
    <row r="499" spans="9:9">
      <c r="I499" s="124"/>
    </row>
    <row r="500" spans="9:9">
      <c r="I500" s="124"/>
    </row>
    <row r="501" spans="9:9">
      <c r="I501" s="124"/>
    </row>
    <row r="502" spans="9:9">
      <c r="I502" s="124"/>
    </row>
    <row r="503" spans="9:9">
      <c r="I503" s="124"/>
    </row>
    <row r="504" spans="9:9">
      <c r="I504" s="124"/>
    </row>
    <row r="505" spans="9:9">
      <c r="I505" s="124"/>
    </row>
    <row r="506" spans="9:9">
      <c r="I506" s="124"/>
    </row>
    <row r="507" spans="9:9">
      <c r="I507" s="124"/>
    </row>
    <row r="508" spans="9:9">
      <c r="I508" s="124"/>
    </row>
    <row r="509" spans="9:9">
      <c r="I509" s="124"/>
    </row>
    <row r="510" spans="9:9">
      <c r="I510" s="124"/>
    </row>
    <row r="511" spans="9:9">
      <c r="I511" s="124"/>
    </row>
    <row r="512" spans="9:9">
      <c r="I512" s="124"/>
    </row>
    <row r="513" spans="9:9">
      <c r="I513" s="124"/>
    </row>
    <row r="514" spans="9:9">
      <c r="I514" s="124"/>
    </row>
    <row r="515" spans="9:9">
      <c r="I515" s="124"/>
    </row>
    <row r="516" spans="9:9">
      <c r="I516" s="124"/>
    </row>
    <row r="517" spans="9:9">
      <c r="I517" s="124"/>
    </row>
    <row r="518" spans="9:9">
      <c r="I518" s="124"/>
    </row>
    <row r="519" spans="9:9">
      <c r="I519" s="124"/>
    </row>
    <row r="520" spans="9:9">
      <c r="I520" s="124"/>
    </row>
    <row r="521" spans="9:9">
      <c r="I521" s="124"/>
    </row>
    <row r="522" spans="9:9">
      <c r="I522" s="124"/>
    </row>
    <row r="523" spans="9:9">
      <c r="I523" s="124"/>
    </row>
    <row r="524" spans="9:9">
      <c r="I524" s="124"/>
    </row>
    <row r="525" spans="9:9">
      <c r="I525" s="124"/>
    </row>
    <row r="526" spans="9:9">
      <c r="I526" s="124"/>
    </row>
    <row r="527" spans="9:9">
      <c r="I527" s="124"/>
    </row>
    <row r="528" spans="9:9">
      <c r="I528" s="124"/>
    </row>
    <row r="529" spans="9:9">
      <c r="I529" s="124"/>
    </row>
    <row r="530" spans="9:9">
      <c r="I530" s="124"/>
    </row>
    <row r="531" spans="9:9">
      <c r="I531" s="124"/>
    </row>
    <row r="532" spans="9:9">
      <c r="I532" s="124"/>
    </row>
    <row r="533" spans="9:9">
      <c r="I533" s="124"/>
    </row>
    <row r="534" spans="9:9">
      <c r="I534" s="124"/>
    </row>
    <row r="535" spans="9:9">
      <c r="I535" s="124"/>
    </row>
    <row r="536" spans="9:9">
      <c r="I536" s="124"/>
    </row>
    <row r="537" spans="9:9">
      <c r="I537" s="124"/>
    </row>
    <row r="538" spans="9:9">
      <c r="I538" s="124"/>
    </row>
    <row r="539" spans="9:9">
      <c r="I539" s="124"/>
    </row>
    <row r="540" spans="9:9">
      <c r="I540" s="124"/>
    </row>
    <row r="541" spans="9:9">
      <c r="I541" s="124"/>
    </row>
    <row r="542" spans="9:9">
      <c r="I542" s="124"/>
    </row>
    <row r="543" spans="9:9">
      <c r="I543" s="124"/>
    </row>
    <row r="544" spans="9:9">
      <c r="I544" s="124"/>
    </row>
    <row r="545" spans="9:9">
      <c r="I545" s="124"/>
    </row>
    <row r="546" spans="9:9">
      <c r="I546" s="124"/>
    </row>
    <row r="547" spans="9:9">
      <c r="I547" s="124"/>
    </row>
    <row r="548" spans="9:9">
      <c r="I548" s="124"/>
    </row>
    <row r="549" spans="9:9">
      <c r="I549" s="124"/>
    </row>
    <row r="550" spans="9:9">
      <c r="I550" s="124"/>
    </row>
    <row r="551" spans="9:9">
      <c r="I551" s="124"/>
    </row>
    <row r="552" spans="9:9">
      <c r="I552" s="124"/>
    </row>
    <row r="553" spans="9:9">
      <c r="I553" s="124"/>
    </row>
    <row r="554" spans="9:9">
      <c r="I554" s="124"/>
    </row>
    <row r="555" spans="9:9">
      <c r="I555" s="124"/>
    </row>
    <row r="556" spans="9:9">
      <c r="I556" s="124"/>
    </row>
    <row r="557" spans="9:9">
      <c r="I557" s="124"/>
    </row>
    <row r="558" spans="9:9">
      <c r="I558" s="124"/>
    </row>
    <row r="559" spans="9:9">
      <c r="I559" s="124"/>
    </row>
    <row r="560" spans="9:9">
      <c r="I560" s="124"/>
    </row>
    <row r="561" spans="9:9">
      <c r="I561" s="124"/>
    </row>
    <row r="562" spans="9:9">
      <c r="I562" s="124"/>
    </row>
    <row r="563" spans="9:9">
      <c r="I563" s="124"/>
    </row>
    <row r="564" spans="9:9">
      <c r="I564" s="124"/>
    </row>
    <row r="565" spans="9:9">
      <c r="I565" s="124"/>
    </row>
    <row r="566" spans="9:9">
      <c r="I566" s="124"/>
    </row>
    <row r="567" spans="9:9">
      <c r="I567" s="124"/>
    </row>
    <row r="568" spans="9:9">
      <c r="I568" s="124"/>
    </row>
    <row r="569" spans="9:9">
      <c r="I569" s="124"/>
    </row>
    <row r="570" spans="9:9">
      <c r="I570" s="124"/>
    </row>
    <row r="571" spans="9:9">
      <c r="I571" s="124"/>
    </row>
    <row r="572" spans="9:9">
      <c r="I572" s="124"/>
    </row>
    <row r="573" spans="9:9">
      <c r="I573" s="124"/>
    </row>
    <row r="574" spans="9:9">
      <c r="I574" s="124"/>
    </row>
    <row r="575" spans="9:9">
      <c r="I575" s="124"/>
    </row>
    <row r="576" spans="9:9">
      <c r="I576" s="124"/>
    </row>
    <row r="577" spans="9:9">
      <c r="I577" s="124"/>
    </row>
    <row r="578" spans="9:9">
      <c r="I578" s="124"/>
    </row>
    <row r="579" spans="9:9">
      <c r="I579" s="124"/>
    </row>
    <row r="580" spans="9:9">
      <c r="I580" s="124"/>
    </row>
    <row r="581" spans="9:9">
      <c r="I581" s="124"/>
    </row>
    <row r="582" spans="9:9">
      <c r="I582" s="124"/>
    </row>
    <row r="583" spans="9:9">
      <c r="I583" s="124"/>
    </row>
    <row r="584" spans="9:9">
      <c r="I584" s="124"/>
    </row>
    <row r="585" spans="9:9">
      <c r="I585" s="124"/>
    </row>
    <row r="586" spans="9:9">
      <c r="I586" s="124"/>
    </row>
    <row r="587" spans="9:9">
      <c r="I587" s="124"/>
    </row>
    <row r="588" spans="9:9">
      <c r="I588" s="124"/>
    </row>
    <row r="589" spans="9:9">
      <c r="I589" s="124"/>
    </row>
    <row r="590" spans="9:9">
      <c r="I590" s="124"/>
    </row>
    <row r="591" spans="9:9">
      <c r="I591" s="124"/>
    </row>
    <row r="592" spans="9:9">
      <c r="I592" s="124"/>
    </row>
    <row r="593" spans="9:9">
      <c r="I593" s="124"/>
    </row>
    <row r="594" spans="9:9">
      <c r="I594" s="124"/>
    </row>
    <row r="595" spans="9:9">
      <c r="I595" s="124"/>
    </row>
    <row r="596" spans="9:9">
      <c r="I596" s="124"/>
    </row>
    <row r="597" spans="9:9">
      <c r="I597" s="124"/>
    </row>
    <row r="598" spans="9:9">
      <c r="I598" s="124"/>
    </row>
    <row r="599" spans="9:9">
      <c r="I599" s="124"/>
    </row>
    <row r="600" spans="9:9">
      <c r="I600" s="124"/>
    </row>
    <row r="601" spans="9:9">
      <c r="I601" s="124"/>
    </row>
    <row r="602" spans="9:9">
      <c r="I602" s="124"/>
    </row>
    <row r="603" spans="9:9">
      <c r="I603" s="124"/>
    </row>
    <row r="604" spans="9:9">
      <c r="I604" s="124"/>
    </row>
    <row r="605" spans="9:9">
      <c r="I605" s="124"/>
    </row>
    <row r="606" spans="9:9">
      <c r="I606" s="124"/>
    </row>
    <row r="607" spans="9:9">
      <c r="I607" s="124"/>
    </row>
    <row r="608" spans="9:9">
      <c r="I608" s="124"/>
    </row>
    <row r="609" spans="9:9">
      <c r="I609" s="124"/>
    </row>
    <row r="610" spans="9:9">
      <c r="I610" s="124"/>
    </row>
    <row r="611" spans="9:9">
      <c r="I611" s="124"/>
    </row>
    <row r="612" spans="9:9">
      <c r="I612" s="124"/>
    </row>
    <row r="613" spans="9:9">
      <c r="I613" s="124"/>
    </row>
    <row r="614" spans="9:9">
      <c r="I614" s="124"/>
    </row>
    <row r="615" spans="9:9">
      <c r="I615" s="124"/>
    </row>
    <row r="616" spans="9:9">
      <c r="I616" s="124"/>
    </row>
    <row r="617" spans="9:9">
      <c r="I617" s="124"/>
    </row>
    <row r="618" spans="9:9">
      <c r="I618" s="124"/>
    </row>
    <row r="619" spans="9:9">
      <c r="I619" s="124"/>
    </row>
    <row r="620" spans="9:9">
      <c r="I620" s="124"/>
    </row>
    <row r="621" spans="9:9">
      <c r="I621" s="124"/>
    </row>
    <row r="622" spans="9:9">
      <c r="I622" s="124"/>
    </row>
    <row r="623" spans="9:9">
      <c r="I623" s="124"/>
    </row>
    <row r="624" spans="9:9">
      <c r="I624" s="124"/>
    </row>
    <row r="625" spans="9:9">
      <c r="I625" s="124"/>
    </row>
    <row r="626" spans="9:9">
      <c r="I626" s="124"/>
    </row>
    <row r="627" spans="9:9">
      <c r="I627" s="124"/>
    </row>
    <row r="628" spans="9:9">
      <c r="I628" s="124"/>
    </row>
    <row r="629" spans="9:9">
      <c r="I629" s="124"/>
    </row>
    <row r="630" spans="9:9">
      <c r="I630" s="124"/>
    </row>
    <row r="631" spans="9:9">
      <c r="I631" s="124"/>
    </row>
    <row r="632" spans="9:9">
      <c r="I632" s="124"/>
    </row>
    <row r="633" spans="9:9">
      <c r="I633" s="124"/>
    </row>
    <row r="634" spans="9:9">
      <c r="I634" s="124"/>
    </row>
    <row r="635" spans="9:9">
      <c r="I635" s="124"/>
    </row>
    <row r="636" spans="9:9">
      <c r="I636" s="124"/>
    </row>
    <row r="637" spans="9:9">
      <c r="I637" s="124"/>
    </row>
    <row r="638" spans="9:9">
      <c r="I638" s="124"/>
    </row>
    <row r="639" spans="9:9">
      <c r="I639" s="124"/>
    </row>
    <row r="640" spans="9:9">
      <c r="I640" s="124"/>
    </row>
    <row r="641" spans="9:9">
      <c r="I641" s="124"/>
    </row>
    <row r="642" spans="9:9">
      <c r="I642" s="124"/>
    </row>
    <row r="643" spans="9:9">
      <c r="I643" s="124"/>
    </row>
    <row r="644" spans="9:9">
      <c r="I644" s="124"/>
    </row>
    <row r="645" spans="9:9">
      <c r="I645" s="124"/>
    </row>
    <row r="646" spans="9:9">
      <c r="I646" s="124"/>
    </row>
    <row r="647" spans="9:9">
      <c r="I647" s="124"/>
    </row>
    <row r="648" spans="9:9">
      <c r="I648" s="124"/>
    </row>
    <row r="649" spans="9:9">
      <c r="I649" s="124"/>
    </row>
    <row r="650" spans="9:9">
      <c r="I650" s="124"/>
    </row>
    <row r="651" spans="9:9">
      <c r="I651" s="124"/>
    </row>
    <row r="652" spans="9:9">
      <c r="I652" s="124"/>
    </row>
    <row r="653" spans="9:9">
      <c r="I653" s="124"/>
    </row>
    <row r="654" spans="9:9">
      <c r="I654" s="124"/>
    </row>
    <row r="655" spans="9:9">
      <c r="I655" s="124"/>
    </row>
    <row r="656" spans="9:9">
      <c r="I656" s="124"/>
    </row>
    <row r="657" spans="9:9">
      <c r="I657" s="124"/>
    </row>
    <row r="658" spans="9:9">
      <c r="I658" s="124"/>
    </row>
    <row r="659" spans="9:9">
      <c r="I659" s="124"/>
    </row>
    <row r="660" spans="9:9">
      <c r="I660" s="124"/>
    </row>
    <row r="661" spans="9:9">
      <c r="I661" s="124"/>
    </row>
    <row r="662" spans="9:9">
      <c r="I662" s="124"/>
    </row>
    <row r="663" spans="9:9">
      <c r="I663" s="124"/>
    </row>
    <row r="664" spans="9:9">
      <c r="I664" s="124"/>
    </row>
    <row r="665" spans="9:9">
      <c r="I665" s="124"/>
    </row>
    <row r="666" spans="9:9">
      <c r="I666" s="124"/>
    </row>
    <row r="667" spans="9:9">
      <c r="I667" s="124"/>
    </row>
    <row r="668" spans="9:9">
      <c r="I668" s="124"/>
    </row>
    <row r="669" spans="9:9">
      <c r="I669" s="124"/>
    </row>
    <row r="670" spans="9:9">
      <c r="I670" s="124"/>
    </row>
    <row r="671" spans="9:9">
      <c r="I671" s="124"/>
    </row>
    <row r="672" spans="9:9">
      <c r="I672" s="124"/>
    </row>
    <row r="673" spans="9:9">
      <c r="I673" s="124"/>
    </row>
    <row r="674" spans="9:9">
      <c r="I674" s="124"/>
    </row>
    <row r="675" spans="9:9">
      <c r="I675" s="124"/>
    </row>
    <row r="676" spans="9:9">
      <c r="I676" s="124"/>
    </row>
    <row r="677" spans="9:9">
      <c r="I677" s="124"/>
    </row>
    <row r="678" spans="9:9">
      <c r="I678" s="124"/>
    </row>
    <row r="679" spans="9:9">
      <c r="I679" s="124"/>
    </row>
    <row r="680" spans="9:9">
      <c r="I680" s="124"/>
    </row>
    <row r="681" spans="9:9">
      <c r="I681" s="124"/>
    </row>
    <row r="682" spans="9:9">
      <c r="I682" s="124"/>
    </row>
    <row r="683" spans="9:9">
      <c r="I683" s="124"/>
    </row>
    <row r="684" spans="9:9">
      <c r="I684" s="124"/>
    </row>
    <row r="685" spans="9:9">
      <c r="I685" s="124"/>
    </row>
    <row r="686" spans="9:9">
      <c r="I686" s="124"/>
    </row>
    <row r="687" spans="9:9">
      <c r="I687" s="124"/>
    </row>
    <row r="688" spans="9:9">
      <c r="I688" s="124"/>
    </row>
    <row r="689" spans="9:9">
      <c r="I689" s="124"/>
    </row>
    <row r="690" spans="9:9">
      <c r="I690" s="124"/>
    </row>
    <row r="691" spans="9:9">
      <c r="I691" s="124"/>
    </row>
    <row r="692" spans="9:9">
      <c r="I692" s="124"/>
    </row>
    <row r="693" spans="9:9">
      <c r="I693" s="124"/>
    </row>
    <row r="694" spans="9:9">
      <c r="I694" s="124"/>
    </row>
    <row r="695" spans="9:9">
      <c r="I695" s="124"/>
    </row>
    <row r="696" spans="9:9">
      <c r="I696" s="124"/>
    </row>
    <row r="697" spans="9:9">
      <c r="I697" s="124"/>
    </row>
    <row r="698" spans="9:9">
      <c r="I698" s="124"/>
    </row>
    <row r="699" spans="9:9">
      <c r="I699" s="124"/>
    </row>
    <row r="700" spans="9:9">
      <c r="I700" s="124"/>
    </row>
    <row r="701" spans="9:9">
      <c r="I701" s="124"/>
    </row>
    <row r="702" spans="9:9">
      <c r="I702" s="124"/>
    </row>
    <row r="703" spans="9:9">
      <c r="I703" s="124"/>
    </row>
    <row r="704" spans="9:9">
      <c r="I704" s="124"/>
    </row>
    <row r="705" spans="9:9">
      <c r="I705" s="124"/>
    </row>
    <row r="706" spans="9:9">
      <c r="I706" s="124"/>
    </row>
    <row r="707" spans="9:9">
      <c r="I707" s="124"/>
    </row>
    <row r="708" spans="9:9">
      <c r="I708" s="124"/>
    </row>
    <row r="709" spans="9:9">
      <c r="I709" s="124"/>
    </row>
    <row r="710" spans="9:9">
      <c r="I710" s="124"/>
    </row>
    <row r="711" spans="9:9">
      <c r="I711" s="124"/>
    </row>
    <row r="712" spans="9:9">
      <c r="I712" s="124"/>
    </row>
    <row r="713" spans="9:9">
      <c r="I713" s="124"/>
    </row>
    <row r="714" spans="9:9">
      <c r="I714" s="124"/>
    </row>
    <row r="715" spans="9:9">
      <c r="I715" s="124"/>
    </row>
    <row r="716" spans="9:9">
      <c r="I716" s="124"/>
    </row>
    <row r="717" spans="9:9">
      <c r="I717" s="124"/>
    </row>
    <row r="718" spans="9:9">
      <c r="I718" s="124"/>
    </row>
    <row r="719" spans="9:9">
      <c r="I719" s="124"/>
    </row>
    <row r="720" spans="9:9">
      <c r="I720" s="124"/>
    </row>
    <row r="721" spans="9:9">
      <c r="I721" s="124"/>
    </row>
    <row r="722" spans="9:9">
      <c r="I722" s="124"/>
    </row>
    <row r="723" spans="9:9">
      <c r="I723" s="124"/>
    </row>
    <row r="724" spans="9:9">
      <c r="I724" s="124"/>
    </row>
    <row r="725" spans="9:9">
      <c r="I725" s="124"/>
    </row>
    <row r="726" spans="9:9">
      <c r="I726" s="124"/>
    </row>
    <row r="727" spans="9:9">
      <c r="I727" s="124"/>
    </row>
    <row r="728" spans="9:9">
      <c r="I728" s="124"/>
    </row>
    <row r="729" spans="9:9">
      <c r="I729" s="124"/>
    </row>
    <row r="730" spans="9:9">
      <c r="I730" s="124"/>
    </row>
    <row r="731" spans="9:9">
      <c r="I731" s="124"/>
    </row>
    <row r="732" spans="9:9">
      <c r="I732" s="124"/>
    </row>
    <row r="733" spans="9:9">
      <c r="I733" s="124"/>
    </row>
    <row r="734" spans="9:9">
      <c r="I734" s="124"/>
    </row>
    <row r="735" spans="9:9">
      <c r="I735" s="124"/>
    </row>
    <row r="736" spans="9:9">
      <c r="I736" s="124"/>
    </row>
    <row r="737" spans="9:9">
      <c r="I737" s="124"/>
    </row>
    <row r="738" spans="9:9">
      <c r="I738" s="124"/>
    </row>
    <row r="739" spans="9:9">
      <c r="I739" s="124"/>
    </row>
    <row r="740" spans="9:9">
      <c r="I740" s="124"/>
    </row>
    <row r="741" spans="9:9">
      <c r="I741" s="124"/>
    </row>
    <row r="742" spans="9:9">
      <c r="I742" s="124"/>
    </row>
    <row r="743" spans="9:9">
      <c r="I743" s="124"/>
    </row>
    <row r="744" spans="9:9">
      <c r="I744" s="124"/>
    </row>
    <row r="745" spans="9:9">
      <c r="I745" s="124"/>
    </row>
    <row r="746" spans="9:9">
      <c r="I746" s="124"/>
    </row>
    <row r="747" spans="9:9">
      <c r="I747" s="124"/>
    </row>
    <row r="748" spans="9:9">
      <c r="I748" s="124"/>
    </row>
    <row r="749" spans="9:9">
      <c r="I749" s="124"/>
    </row>
    <row r="750" spans="9:9">
      <c r="I750" s="124"/>
    </row>
    <row r="751" spans="9:9">
      <c r="I751" s="124"/>
    </row>
    <row r="752" spans="9:9">
      <c r="I752" s="124"/>
    </row>
    <row r="753" spans="9:9">
      <c r="I753" s="124"/>
    </row>
    <row r="754" spans="9:9">
      <c r="I754" s="124"/>
    </row>
    <row r="755" spans="9:9">
      <c r="I755" s="124"/>
    </row>
    <row r="756" spans="9:9">
      <c r="I756" s="124"/>
    </row>
    <row r="757" spans="9:9">
      <c r="I757" s="124"/>
    </row>
    <row r="758" spans="9:9">
      <c r="I758" s="124"/>
    </row>
    <row r="759" spans="9:9">
      <c r="I759" s="124"/>
    </row>
    <row r="760" spans="9:9">
      <c r="I760" s="124"/>
    </row>
    <row r="761" spans="9:9">
      <c r="I761" s="124"/>
    </row>
    <row r="762" spans="9:9">
      <c r="I762" s="124"/>
    </row>
    <row r="763" spans="9:9">
      <c r="I763" s="124"/>
    </row>
    <row r="764" spans="9:9">
      <c r="I764" s="124"/>
    </row>
    <row r="765" spans="9:9">
      <c r="I765" s="124"/>
    </row>
    <row r="766" spans="9:9">
      <c r="I766" s="124"/>
    </row>
    <row r="767" spans="9:9">
      <c r="I767" s="124"/>
    </row>
    <row r="768" spans="9:9">
      <c r="I768" s="124"/>
    </row>
    <row r="769" spans="9:9">
      <c r="I769" s="124"/>
    </row>
    <row r="770" spans="9:9">
      <c r="I770" s="124"/>
    </row>
    <row r="771" spans="9:9">
      <c r="I771" s="124"/>
    </row>
    <row r="772" spans="9:9">
      <c r="I772" s="124"/>
    </row>
    <row r="773" spans="9:9">
      <c r="I773" s="124"/>
    </row>
    <row r="774" spans="9:9">
      <c r="I774" s="124"/>
    </row>
    <row r="775" spans="9:9">
      <c r="I775" s="124"/>
    </row>
    <row r="776" spans="9:9">
      <c r="I776" s="124"/>
    </row>
    <row r="777" spans="9:9">
      <c r="I777" s="124"/>
    </row>
    <row r="778" spans="9:9">
      <c r="I778" s="124"/>
    </row>
    <row r="779" spans="9:9">
      <c r="I779" s="124"/>
    </row>
    <row r="780" spans="9:9">
      <c r="I780" s="124"/>
    </row>
    <row r="781" spans="9:9">
      <c r="I781" s="124"/>
    </row>
    <row r="782" spans="9:9">
      <c r="I782" s="124"/>
    </row>
    <row r="783" spans="9:9">
      <c r="I783" s="124"/>
    </row>
    <row r="784" spans="9:9">
      <c r="I784" s="124"/>
    </row>
    <row r="785" spans="9:9">
      <c r="I785" s="124"/>
    </row>
    <row r="786" spans="9:9">
      <c r="I786" s="124"/>
    </row>
    <row r="787" spans="9:9">
      <c r="I787" s="124"/>
    </row>
    <row r="788" spans="9:9">
      <c r="I788" s="124"/>
    </row>
    <row r="789" spans="9:9">
      <c r="I789" s="124"/>
    </row>
    <row r="790" spans="9:9">
      <c r="I790" s="124"/>
    </row>
    <row r="791" spans="9:9">
      <c r="I791" s="124"/>
    </row>
    <row r="792" spans="9:9">
      <c r="I792" s="124"/>
    </row>
    <row r="793" spans="9:9">
      <c r="I793" s="124"/>
    </row>
    <row r="794" spans="9:9">
      <c r="I794" s="124"/>
    </row>
    <row r="795" spans="9:9">
      <c r="I795" s="124"/>
    </row>
    <row r="796" spans="9:9">
      <c r="I796" s="124"/>
    </row>
    <row r="797" spans="9:9">
      <c r="I797" s="124"/>
    </row>
    <row r="798" spans="9:9">
      <c r="I798" s="124"/>
    </row>
    <row r="799" spans="9:9">
      <c r="I799" s="124"/>
    </row>
    <row r="800" spans="9:9">
      <c r="I800" s="124"/>
    </row>
    <row r="801" spans="9:9">
      <c r="I801" s="124"/>
    </row>
    <row r="802" spans="9:9">
      <c r="I802" s="124"/>
    </row>
    <row r="803" spans="9:9">
      <c r="I803" s="124"/>
    </row>
    <row r="804" spans="9:9">
      <c r="I804" s="124"/>
    </row>
    <row r="805" spans="9:9">
      <c r="I805" s="124"/>
    </row>
    <row r="806" spans="9:9">
      <c r="I806" s="124"/>
    </row>
    <row r="807" spans="9:9">
      <c r="I807" s="124"/>
    </row>
    <row r="808" spans="9:9">
      <c r="I808" s="124"/>
    </row>
    <row r="809" spans="9:9">
      <c r="I809" s="124"/>
    </row>
    <row r="810" spans="9:9">
      <c r="I810" s="124"/>
    </row>
    <row r="811" spans="9:9">
      <c r="I811" s="124"/>
    </row>
    <row r="812" spans="9:9">
      <c r="I812" s="124"/>
    </row>
    <row r="813" spans="9:9">
      <c r="I813" s="124"/>
    </row>
    <row r="814" spans="9:9">
      <c r="I814" s="124"/>
    </row>
    <row r="815" spans="9:9">
      <c r="I815" s="124"/>
    </row>
    <row r="816" spans="9:9">
      <c r="I816" s="124"/>
    </row>
    <row r="817" spans="9:9">
      <c r="I817" s="124"/>
    </row>
    <row r="818" spans="9:9">
      <c r="I818" s="124"/>
    </row>
    <row r="819" spans="9:9">
      <c r="I819" s="124"/>
    </row>
    <row r="820" spans="9:9">
      <c r="I820" s="124"/>
    </row>
    <row r="821" spans="9:9">
      <c r="I821" s="124"/>
    </row>
    <row r="822" spans="9:9">
      <c r="I822" s="124"/>
    </row>
    <row r="823" spans="9:9">
      <c r="I823" s="124"/>
    </row>
    <row r="824" spans="9:9">
      <c r="I824" s="124"/>
    </row>
    <row r="825" spans="9:9">
      <c r="I825" s="124"/>
    </row>
    <row r="826" spans="9:9">
      <c r="I826" s="124"/>
    </row>
    <row r="827" spans="9:9">
      <c r="I827" s="124"/>
    </row>
    <row r="828" spans="9:9">
      <c r="I828" s="124"/>
    </row>
    <row r="829" spans="9:9">
      <c r="I829" s="124"/>
    </row>
    <row r="830" spans="9:9">
      <c r="I830" s="124"/>
    </row>
    <row r="831" spans="9:9">
      <c r="I831" s="124"/>
    </row>
    <row r="832" spans="9:9">
      <c r="I832" s="124"/>
    </row>
    <row r="833" spans="9:9">
      <c r="I833" s="124"/>
    </row>
    <row r="834" spans="9:9">
      <c r="I834" s="124"/>
    </row>
    <row r="835" spans="9:9">
      <c r="I835" s="124"/>
    </row>
    <row r="836" spans="9:9">
      <c r="I836" s="124"/>
    </row>
    <row r="837" spans="9:9">
      <c r="I837" s="124"/>
    </row>
    <row r="838" spans="9:9">
      <c r="I838" s="124"/>
    </row>
    <row r="839" spans="9:9">
      <c r="I839" s="124"/>
    </row>
    <row r="840" spans="9:9">
      <c r="I840" s="124"/>
    </row>
    <row r="841" spans="9:9">
      <c r="I841" s="124"/>
    </row>
    <row r="842" spans="9:9">
      <c r="I842" s="124"/>
    </row>
    <row r="843" spans="9:9">
      <c r="I843" s="124"/>
    </row>
    <row r="844" spans="9:9">
      <c r="I844" s="124"/>
    </row>
    <row r="845" spans="9:9">
      <c r="I845" s="124"/>
    </row>
    <row r="846" spans="9:9">
      <c r="I846" s="124"/>
    </row>
    <row r="847" spans="9:9">
      <c r="I847" s="124"/>
    </row>
    <row r="848" spans="9:9">
      <c r="I848" s="124"/>
    </row>
    <row r="849" spans="9:9">
      <c r="I849" s="124"/>
    </row>
    <row r="850" spans="9:9">
      <c r="I850" s="124"/>
    </row>
    <row r="851" spans="9:9">
      <c r="I851" s="124"/>
    </row>
    <row r="852" spans="9:9">
      <c r="I852" s="124"/>
    </row>
    <row r="853" spans="9:9">
      <c r="I853" s="124"/>
    </row>
    <row r="854" spans="9:9">
      <c r="I854" s="124"/>
    </row>
    <row r="855" spans="9:9">
      <c r="I855" s="124"/>
    </row>
    <row r="856" spans="9:9">
      <c r="I856" s="124"/>
    </row>
    <row r="857" spans="9:9">
      <c r="I857" s="124"/>
    </row>
    <row r="858" spans="9:9">
      <c r="I858" s="124"/>
    </row>
    <row r="859" spans="9:9">
      <c r="I859" s="124"/>
    </row>
    <row r="860" spans="9:9">
      <c r="I860" s="124"/>
    </row>
    <row r="861" spans="9:9">
      <c r="I861" s="124"/>
    </row>
    <row r="862" spans="9:9">
      <c r="I862" s="124"/>
    </row>
    <row r="863" spans="9:9">
      <c r="I863" s="124"/>
    </row>
    <row r="864" spans="9:9">
      <c r="I864" s="124"/>
    </row>
    <row r="865" spans="9:9">
      <c r="I865" s="124"/>
    </row>
    <row r="866" spans="9:9">
      <c r="I866" s="124"/>
    </row>
    <row r="867" spans="9:9">
      <c r="I867" s="124"/>
    </row>
    <row r="868" spans="9:9">
      <c r="I868" s="124"/>
    </row>
    <row r="869" spans="9:9">
      <c r="I869" s="124"/>
    </row>
    <row r="870" spans="9:9">
      <c r="I870" s="124"/>
    </row>
    <row r="871" spans="9:9">
      <c r="I871" s="124"/>
    </row>
    <row r="872" spans="9:9">
      <c r="I872" s="124"/>
    </row>
    <row r="873" spans="9:9">
      <c r="I873" s="124"/>
    </row>
    <row r="874" spans="9:9">
      <c r="I874" s="124"/>
    </row>
    <row r="875" spans="9:9">
      <c r="I875" s="124"/>
    </row>
    <row r="876" spans="9:9">
      <c r="I876" s="124"/>
    </row>
    <row r="877" spans="9:9">
      <c r="I877" s="124"/>
    </row>
    <row r="878" spans="9:9">
      <c r="I878" s="124"/>
    </row>
    <row r="879" spans="9:9">
      <c r="I879" s="124"/>
    </row>
    <row r="880" spans="9:9">
      <c r="I880" s="124"/>
    </row>
    <row r="881" spans="9:9">
      <c r="I881" s="124"/>
    </row>
    <row r="882" spans="9:9">
      <c r="I882" s="124"/>
    </row>
    <row r="883" spans="9:9">
      <c r="I883" s="124"/>
    </row>
    <row r="884" spans="9:9">
      <c r="I884" s="124"/>
    </row>
    <row r="885" spans="9:9">
      <c r="I885" s="124"/>
    </row>
    <row r="886" spans="9:9">
      <c r="I886" s="124"/>
    </row>
    <row r="887" spans="9:9">
      <c r="I887" s="124"/>
    </row>
    <row r="888" spans="9:9">
      <c r="I888" s="124"/>
    </row>
    <row r="889" spans="9:9">
      <c r="I889" s="124"/>
    </row>
    <row r="890" spans="9:9">
      <c r="I890" s="124"/>
    </row>
    <row r="891" spans="9:9">
      <c r="I891" s="124"/>
    </row>
    <row r="892" spans="9:9">
      <c r="I892" s="124"/>
    </row>
    <row r="893" spans="9:9">
      <c r="I893" s="124"/>
    </row>
    <row r="894" spans="9:9">
      <c r="I894" s="124"/>
    </row>
    <row r="895" spans="9:9">
      <c r="I895" s="124"/>
    </row>
    <row r="896" spans="9:9">
      <c r="I896" s="124"/>
    </row>
    <row r="897" spans="9:9">
      <c r="I897" s="124"/>
    </row>
    <row r="898" spans="9:9">
      <c r="I898" s="124"/>
    </row>
    <row r="899" spans="9:9">
      <c r="I899" s="124"/>
    </row>
    <row r="900" spans="9:9">
      <c r="I900" s="124"/>
    </row>
    <row r="901" spans="9:9">
      <c r="I901" s="124"/>
    </row>
    <row r="902" spans="9:9">
      <c r="I902" s="124"/>
    </row>
    <row r="903" spans="9:9">
      <c r="I903" s="124"/>
    </row>
    <row r="904" spans="9:9">
      <c r="I904" s="124"/>
    </row>
    <row r="905" spans="9:9">
      <c r="I905" s="124"/>
    </row>
    <row r="906" spans="9:9">
      <c r="I906" s="124"/>
    </row>
    <row r="907" spans="9:9">
      <c r="I907" s="124"/>
    </row>
    <row r="908" spans="9:9">
      <c r="I908" s="124"/>
    </row>
    <row r="909" spans="9:9">
      <c r="I909" s="124"/>
    </row>
    <row r="910" spans="9:9">
      <c r="I910" s="124"/>
    </row>
    <row r="911" spans="9:9">
      <c r="I911" s="124"/>
    </row>
    <row r="912" spans="9:9">
      <c r="I912" s="124"/>
    </row>
    <row r="913" spans="9:9">
      <c r="I913" s="124"/>
    </row>
    <row r="914" spans="9:9">
      <c r="I914" s="124"/>
    </row>
    <row r="915" spans="9:9">
      <c r="I915" s="124"/>
    </row>
    <row r="916" spans="9:9">
      <c r="I916" s="124"/>
    </row>
    <row r="917" spans="9:9">
      <c r="I917" s="124"/>
    </row>
    <row r="918" spans="9:9">
      <c r="I918" s="124"/>
    </row>
    <row r="919" spans="9:9">
      <c r="I919" s="124"/>
    </row>
    <row r="920" spans="9:9">
      <c r="I920" s="124"/>
    </row>
    <row r="921" spans="9:9">
      <c r="I921" s="124"/>
    </row>
    <row r="922" spans="9:9">
      <c r="I922" s="124"/>
    </row>
    <row r="923" spans="9:9">
      <c r="I923" s="124"/>
    </row>
    <row r="924" spans="9:9">
      <c r="I924" s="124"/>
    </row>
    <row r="925" spans="9:9">
      <c r="I925" s="124"/>
    </row>
    <row r="926" spans="9:9">
      <c r="I926" s="124"/>
    </row>
    <row r="927" spans="9:9">
      <c r="I927" s="124"/>
    </row>
    <row r="928" spans="9:9">
      <c r="I928" s="124"/>
    </row>
    <row r="929" spans="9:9">
      <c r="I929" s="124"/>
    </row>
    <row r="930" spans="9:9">
      <c r="I930" s="124"/>
    </row>
    <row r="931" spans="9:9">
      <c r="I931" s="124"/>
    </row>
    <row r="932" spans="9:9">
      <c r="I932" s="124"/>
    </row>
    <row r="933" spans="9:9">
      <c r="I933" s="124"/>
    </row>
    <row r="934" spans="9:9">
      <c r="I934" s="124"/>
    </row>
    <row r="935" spans="9:9">
      <c r="I935" s="124"/>
    </row>
    <row r="936" spans="9:9">
      <c r="I936" s="124"/>
    </row>
    <row r="937" spans="9:9">
      <c r="I937" s="124"/>
    </row>
    <row r="938" spans="9:9">
      <c r="I938" s="124"/>
    </row>
    <row r="939" spans="9:9">
      <c r="I939" s="124"/>
    </row>
    <row r="940" spans="9:9">
      <c r="I940" s="124"/>
    </row>
    <row r="941" spans="9:9">
      <c r="I941" s="124"/>
    </row>
    <row r="942" spans="9:9">
      <c r="I942" s="124"/>
    </row>
    <row r="943" spans="9:9">
      <c r="I943" s="124"/>
    </row>
    <row r="944" spans="9:9">
      <c r="I944" s="124"/>
    </row>
    <row r="945" spans="9:9">
      <c r="I945" s="124"/>
    </row>
    <row r="946" spans="9:9">
      <c r="I946" s="124"/>
    </row>
    <row r="947" spans="9:9">
      <c r="I947" s="124"/>
    </row>
    <row r="948" spans="9:9">
      <c r="I948" s="124"/>
    </row>
    <row r="949" spans="9:9">
      <c r="I949" s="124"/>
    </row>
    <row r="950" spans="9:9">
      <c r="I950" s="124"/>
    </row>
    <row r="951" spans="9:9">
      <c r="I951" s="124"/>
    </row>
    <row r="952" spans="9:9">
      <c r="I952" s="124"/>
    </row>
    <row r="953" spans="9:9">
      <c r="I953" s="124"/>
    </row>
    <row r="954" spans="9:9">
      <c r="I954" s="124"/>
    </row>
    <row r="955" spans="9:9">
      <c r="I955" s="124"/>
    </row>
    <row r="956" spans="9:9">
      <c r="I956" s="124"/>
    </row>
    <row r="957" spans="9:9">
      <c r="I957" s="124"/>
    </row>
    <row r="958" spans="9:9">
      <c r="I958" s="124"/>
    </row>
    <row r="959" spans="9:9">
      <c r="I959" s="124"/>
    </row>
    <row r="960" spans="9:9">
      <c r="I960" s="124"/>
    </row>
    <row r="961" spans="9:9">
      <c r="I961" s="124"/>
    </row>
    <row r="962" spans="9:9">
      <c r="I962" s="124"/>
    </row>
    <row r="963" spans="9:9">
      <c r="I963" s="124"/>
    </row>
    <row r="964" spans="9:9">
      <c r="I964" s="124"/>
    </row>
    <row r="965" spans="9:9">
      <c r="I965" s="124"/>
    </row>
    <row r="966" spans="9:9">
      <c r="I966" s="124"/>
    </row>
    <row r="967" spans="9:9">
      <c r="I967" s="124"/>
    </row>
    <row r="968" spans="9:9">
      <c r="I968" s="124"/>
    </row>
    <row r="969" spans="9:9">
      <c r="I969" s="124"/>
    </row>
    <row r="970" spans="9:9">
      <c r="I970" s="124"/>
    </row>
    <row r="971" spans="9:9">
      <c r="I971" s="124"/>
    </row>
    <row r="972" spans="9:9">
      <c r="I972" s="124"/>
    </row>
    <row r="973" spans="9:9">
      <c r="I973" s="124"/>
    </row>
    <row r="974" spans="9:9">
      <c r="I974" s="124"/>
    </row>
    <row r="975" spans="9:9">
      <c r="I975" s="124"/>
    </row>
    <row r="976" spans="9:9">
      <c r="I976" s="124"/>
    </row>
    <row r="977" spans="9:9">
      <c r="I977" s="124"/>
    </row>
    <row r="978" spans="9:9">
      <c r="I978" s="124"/>
    </row>
    <row r="979" spans="9:9">
      <c r="I979" s="124"/>
    </row>
    <row r="980" spans="9:9">
      <c r="I980" s="124"/>
    </row>
    <row r="981" spans="9:9">
      <c r="I981" s="124"/>
    </row>
    <row r="982" spans="9:9">
      <c r="I982" s="124"/>
    </row>
    <row r="983" spans="9:9">
      <c r="I983" s="124"/>
    </row>
    <row r="984" spans="9:9">
      <c r="I984" s="124"/>
    </row>
    <row r="985" spans="9:9">
      <c r="I985" s="124"/>
    </row>
    <row r="986" spans="9:9">
      <c r="I986" s="124"/>
    </row>
    <row r="987" spans="9:9">
      <c r="I987" s="124"/>
    </row>
    <row r="988" spans="9:9">
      <c r="I988" s="124"/>
    </row>
    <row r="989" spans="9:9">
      <c r="I989" s="124"/>
    </row>
    <row r="990" spans="9:9">
      <c r="I990" s="124"/>
    </row>
    <row r="991" spans="9:9">
      <c r="I991" s="124"/>
    </row>
    <row r="992" spans="9:9">
      <c r="I992" s="124"/>
    </row>
    <row r="993" spans="9:9">
      <c r="I993" s="124"/>
    </row>
    <row r="994" spans="9:9">
      <c r="I994" s="124"/>
    </row>
    <row r="995" spans="9:9">
      <c r="I995" s="124"/>
    </row>
    <row r="996" spans="9:9">
      <c r="I996" s="124"/>
    </row>
    <row r="997" spans="9:9">
      <c r="I997" s="124"/>
    </row>
    <row r="998" spans="9:9">
      <c r="I998" s="124"/>
    </row>
    <row r="999" spans="9:9">
      <c r="I999" s="124"/>
    </row>
    <row r="1000" spans="9:9">
      <c r="I1000" s="124"/>
    </row>
    <row r="1001" spans="9:9">
      <c r="I1001" s="124"/>
    </row>
    <row r="1002" spans="9:9">
      <c r="I1002" s="124"/>
    </row>
    <row r="1003" spans="9:9">
      <c r="I1003" s="124"/>
    </row>
    <row r="1004" spans="9:9">
      <c r="I1004" s="124"/>
    </row>
    <row r="1005" spans="9:9">
      <c r="I1005" s="124"/>
    </row>
    <row r="1006" spans="9:9">
      <c r="I1006" s="124"/>
    </row>
    <row r="1007" spans="9:9">
      <c r="I1007" s="124"/>
    </row>
    <row r="1008" spans="9:9">
      <c r="I1008" s="124"/>
    </row>
    <row r="1009" spans="9:9">
      <c r="I1009" s="124"/>
    </row>
    <row r="1010" spans="9:9">
      <c r="I1010" s="124"/>
    </row>
    <row r="1011" spans="9:9">
      <c r="I1011" s="124"/>
    </row>
    <row r="1012" spans="9:9">
      <c r="I1012" s="124"/>
    </row>
    <row r="1013" spans="9:9">
      <c r="I1013" s="124"/>
    </row>
    <row r="1014" spans="9:9">
      <c r="I1014" s="124"/>
    </row>
    <row r="1015" spans="9:9">
      <c r="I1015" s="124"/>
    </row>
    <row r="1016" spans="9:9">
      <c r="I1016" s="124"/>
    </row>
    <row r="1017" spans="9:9">
      <c r="I1017" s="124"/>
    </row>
    <row r="1018" spans="9:9">
      <c r="I1018" s="124"/>
    </row>
    <row r="1019" spans="9:9">
      <c r="I1019" s="124"/>
    </row>
    <row r="1020" spans="9:9">
      <c r="I1020" s="124"/>
    </row>
    <row r="1021" spans="9:9">
      <c r="I1021" s="124"/>
    </row>
    <row r="1022" spans="9:9">
      <c r="I1022" s="124"/>
    </row>
    <row r="1023" spans="9:9">
      <c r="I1023" s="124"/>
    </row>
    <row r="1024" spans="9:9">
      <c r="I1024" s="124"/>
    </row>
    <row r="1025" spans="9:9">
      <c r="I1025" s="124"/>
    </row>
    <row r="1026" spans="9:9">
      <c r="I1026" s="124"/>
    </row>
    <row r="1027" spans="9:9">
      <c r="I1027" s="124"/>
    </row>
    <row r="1028" spans="9:9">
      <c r="I1028" s="124"/>
    </row>
    <row r="1029" spans="9:9">
      <c r="I1029" s="124"/>
    </row>
    <row r="1030" spans="9:9">
      <c r="I1030" s="124"/>
    </row>
    <row r="1031" spans="9:9">
      <c r="I1031" s="124"/>
    </row>
    <row r="1032" spans="9:9">
      <c r="I1032" s="124"/>
    </row>
    <row r="1033" spans="9:9">
      <c r="I1033" s="124"/>
    </row>
    <row r="1034" spans="9:9">
      <c r="I1034" s="124"/>
    </row>
    <row r="1035" spans="9:9">
      <c r="I1035" s="124"/>
    </row>
    <row r="1036" spans="9:9">
      <c r="I1036" s="124"/>
    </row>
    <row r="1037" spans="9:9">
      <c r="I1037" s="124"/>
    </row>
    <row r="1038" spans="9:9">
      <c r="I1038" s="124"/>
    </row>
    <row r="1039" spans="9:9">
      <c r="I1039" s="124"/>
    </row>
    <row r="1040" spans="9:9">
      <c r="I1040" s="124"/>
    </row>
    <row r="1041" spans="9:9">
      <c r="I1041" s="124"/>
    </row>
    <row r="1042" spans="9:9">
      <c r="I1042" s="124"/>
    </row>
    <row r="1043" spans="9:9">
      <c r="I1043" s="124"/>
    </row>
    <row r="1044" spans="9:9">
      <c r="I1044" s="124"/>
    </row>
    <row r="1045" spans="9:9">
      <c r="I1045" s="124"/>
    </row>
    <row r="1046" spans="9:9">
      <c r="I1046" s="124"/>
    </row>
    <row r="1047" spans="9:9">
      <c r="I1047" s="124"/>
    </row>
    <row r="1048" spans="9:9">
      <c r="I1048" s="124"/>
    </row>
    <row r="1049" spans="9:9">
      <c r="I1049" s="124"/>
    </row>
    <row r="1050" spans="9:9">
      <c r="I1050" s="124"/>
    </row>
    <row r="1051" spans="9:9">
      <c r="I1051" s="124"/>
    </row>
    <row r="1052" spans="9:9">
      <c r="I1052" s="124"/>
    </row>
    <row r="1053" spans="9:9">
      <c r="I1053" s="124"/>
    </row>
    <row r="1054" spans="9:9">
      <c r="I1054" s="124"/>
    </row>
    <row r="1055" spans="9:9">
      <c r="I1055" s="124"/>
    </row>
    <row r="1056" spans="9:9">
      <c r="I1056" s="124"/>
    </row>
    <row r="1057" spans="9:9">
      <c r="I1057" s="124"/>
    </row>
    <row r="1058" spans="9:9">
      <c r="I1058" s="124"/>
    </row>
    <row r="1059" spans="9:9">
      <c r="I1059" s="124"/>
    </row>
    <row r="1060" spans="9:9">
      <c r="I1060" s="124"/>
    </row>
    <row r="1061" spans="9:9">
      <c r="I1061" s="124"/>
    </row>
    <row r="1062" spans="9:9">
      <c r="I1062" s="124"/>
    </row>
    <row r="1063" spans="9:9">
      <c r="I1063" s="124"/>
    </row>
    <row r="1064" spans="9:9">
      <c r="I1064" s="124"/>
    </row>
    <row r="1065" spans="9:9">
      <c r="I1065" s="124"/>
    </row>
    <row r="1066" spans="9:9">
      <c r="I1066" s="124"/>
    </row>
    <row r="1067" spans="9:9">
      <c r="I1067" s="124"/>
    </row>
    <row r="1068" spans="9:9">
      <c r="I1068" s="124"/>
    </row>
    <row r="1069" spans="9:9">
      <c r="I1069" s="124"/>
    </row>
    <row r="1070" spans="9:9">
      <c r="I1070" s="124"/>
    </row>
    <row r="1071" spans="9:9">
      <c r="I1071" s="124"/>
    </row>
    <row r="1072" spans="9:9">
      <c r="I1072" s="124"/>
    </row>
    <row r="1073" spans="9:9">
      <c r="I1073" s="124"/>
    </row>
    <row r="1074" spans="9:9">
      <c r="I1074" s="124"/>
    </row>
    <row r="1075" spans="9:9">
      <c r="I1075" s="124"/>
    </row>
    <row r="1076" spans="9:9">
      <c r="I1076" s="124"/>
    </row>
    <row r="1077" spans="9:9">
      <c r="I1077" s="124"/>
    </row>
    <row r="1078" spans="9:9">
      <c r="I1078" s="124"/>
    </row>
    <row r="1079" spans="9:9">
      <c r="I1079" s="124"/>
    </row>
    <row r="1080" spans="9:9">
      <c r="I1080" s="124"/>
    </row>
    <row r="1081" spans="9:9">
      <c r="I1081" s="124"/>
    </row>
    <row r="1082" spans="9:9">
      <c r="I1082" s="124"/>
    </row>
    <row r="1083" spans="9:9">
      <c r="I1083" s="124"/>
    </row>
    <row r="1084" spans="9:9">
      <c r="I1084" s="124"/>
    </row>
    <row r="1085" spans="9:9">
      <c r="I1085" s="124"/>
    </row>
    <row r="1086" spans="9:9">
      <c r="I1086" s="124"/>
    </row>
    <row r="1087" spans="9:9">
      <c r="I1087" s="124"/>
    </row>
    <row r="1088" spans="9:9">
      <c r="I1088" s="124"/>
    </row>
    <row r="1089" spans="9:9">
      <c r="I1089" s="124"/>
    </row>
    <row r="1090" spans="9:9">
      <c r="I1090" s="124"/>
    </row>
    <row r="1091" spans="9:9">
      <c r="I1091" s="124"/>
    </row>
    <row r="1092" spans="9:9">
      <c r="I1092" s="124"/>
    </row>
    <row r="1093" spans="9:9">
      <c r="I1093" s="124"/>
    </row>
    <row r="1094" spans="9:9">
      <c r="I1094" s="124"/>
    </row>
    <row r="1095" spans="9:9">
      <c r="I1095" s="124"/>
    </row>
    <row r="1096" spans="9:9">
      <c r="I1096" s="124"/>
    </row>
    <row r="1097" spans="9:9">
      <c r="I1097" s="124"/>
    </row>
    <row r="1098" spans="9:9">
      <c r="I1098" s="124"/>
    </row>
    <row r="1099" spans="9:9">
      <c r="I1099" s="124"/>
    </row>
    <row r="1100" spans="9:9">
      <c r="I1100" s="124"/>
    </row>
    <row r="1101" spans="9:9">
      <c r="I1101" s="124"/>
    </row>
    <row r="1102" spans="9:9">
      <c r="I1102" s="124"/>
    </row>
    <row r="1103" spans="9:9">
      <c r="I1103" s="124"/>
    </row>
    <row r="1104" spans="9:9">
      <c r="I1104" s="124"/>
    </row>
    <row r="1105" spans="9:9">
      <c r="I1105" s="124"/>
    </row>
    <row r="1106" spans="9:9">
      <c r="I1106" s="124"/>
    </row>
    <row r="1107" spans="9:9">
      <c r="I1107" s="124"/>
    </row>
    <row r="1108" spans="9:9">
      <c r="I1108" s="124"/>
    </row>
    <row r="1109" spans="9:9">
      <c r="I1109" s="124"/>
    </row>
    <row r="1110" spans="9:9">
      <c r="I1110" s="124"/>
    </row>
    <row r="1111" spans="9:9">
      <c r="I1111" s="124"/>
    </row>
    <row r="1112" spans="9:9">
      <c r="I1112" s="124"/>
    </row>
    <row r="1113" spans="9:9">
      <c r="I1113" s="124"/>
    </row>
    <row r="1114" spans="9:9">
      <c r="I1114" s="124"/>
    </row>
    <row r="1115" spans="9:9">
      <c r="I1115" s="124"/>
    </row>
    <row r="1116" spans="9:9">
      <c r="I1116" s="124"/>
    </row>
    <row r="1117" spans="9:9">
      <c r="I1117" s="124"/>
    </row>
    <row r="1118" spans="9:9">
      <c r="I1118" s="124"/>
    </row>
    <row r="1119" spans="9:9">
      <c r="I1119" s="124"/>
    </row>
    <row r="1120" spans="9:9">
      <c r="I1120" s="124"/>
    </row>
    <row r="1121" spans="9:9">
      <c r="I1121" s="124"/>
    </row>
    <row r="1122" spans="9:9">
      <c r="I1122" s="124"/>
    </row>
    <row r="1123" spans="9:9">
      <c r="I1123" s="124"/>
    </row>
    <row r="1124" spans="9:9">
      <c r="I1124" s="124"/>
    </row>
    <row r="1125" spans="9:9">
      <c r="I1125" s="124"/>
    </row>
    <row r="1126" spans="9:9">
      <c r="I1126" s="124"/>
    </row>
    <row r="1127" spans="9:9">
      <c r="I1127" s="124"/>
    </row>
    <row r="1128" spans="9:9">
      <c r="I1128" s="124"/>
    </row>
    <row r="1129" spans="9:9">
      <c r="I1129" s="124"/>
    </row>
    <row r="1130" spans="9:9">
      <c r="I1130" s="124"/>
    </row>
    <row r="1131" spans="9:9">
      <c r="I1131" s="124"/>
    </row>
    <row r="1132" spans="9:9">
      <c r="I1132" s="124"/>
    </row>
    <row r="1133" spans="9:9">
      <c r="I1133" s="124"/>
    </row>
    <row r="1134" spans="9:9">
      <c r="I1134" s="124"/>
    </row>
    <row r="1135" spans="9:9">
      <c r="I1135" s="124"/>
    </row>
    <row r="1136" spans="9:9">
      <c r="I1136" s="124"/>
    </row>
    <row r="1137" spans="9:9">
      <c r="I1137" s="124"/>
    </row>
    <row r="1138" spans="9:9">
      <c r="I1138" s="124"/>
    </row>
    <row r="1139" spans="9:9">
      <c r="I1139" s="124"/>
    </row>
    <row r="1140" spans="9:9">
      <c r="I1140" s="124"/>
    </row>
    <row r="1141" spans="9:9">
      <c r="I1141" s="124"/>
    </row>
    <row r="1142" spans="9:9">
      <c r="I1142" s="124"/>
    </row>
    <row r="1143" spans="9:9">
      <c r="I1143" s="124"/>
    </row>
    <row r="1144" spans="9:9">
      <c r="I1144" s="124"/>
    </row>
    <row r="1145" spans="9:9">
      <c r="I1145" s="124"/>
    </row>
    <row r="1146" spans="9:9">
      <c r="I1146" s="124"/>
    </row>
    <row r="1147" spans="9:9">
      <c r="I1147" s="124"/>
    </row>
    <row r="1148" spans="9:9">
      <c r="I1148" s="124"/>
    </row>
    <row r="1149" spans="9:9">
      <c r="I1149" s="124"/>
    </row>
    <row r="1150" spans="9:9">
      <c r="I1150" s="124"/>
    </row>
    <row r="1151" spans="9:9">
      <c r="I1151" s="124"/>
    </row>
    <row r="1152" spans="9:9">
      <c r="I1152" s="124"/>
    </row>
    <row r="1153" spans="9:9">
      <c r="I1153" s="124"/>
    </row>
    <row r="1154" spans="9:9">
      <c r="I1154" s="124"/>
    </row>
    <row r="1155" spans="9:9">
      <c r="I1155" s="124"/>
    </row>
    <row r="1156" spans="9:9">
      <c r="I1156" s="124"/>
    </row>
    <row r="1157" spans="9:9">
      <c r="I1157" s="124"/>
    </row>
    <row r="1158" spans="9:9">
      <c r="I1158" s="124"/>
    </row>
    <row r="1159" spans="9:9">
      <c r="I1159" s="124"/>
    </row>
    <row r="1160" spans="9:9">
      <c r="I1160" s="124"/>
    </row>
    <row r="1161" spans="9:9">
      <c r="I1161" s="124"/>
    </row>
    <row r="1162" spans="9:9">
      <c r="I1162" s="124"/>
    </row>
    <row r="1163" spans="9:9">
      <c r="I1163" s="124"/>
    </row>
    <row r="1164" spans="9:9">
      <c r="I1164" s="124"/>
    </row>
    <row r="1165" spans="9:9">
      <c r="I1165" s="124"/>
    </row>
    <row r="1166" spans="9:9">
      <c r="I1166" s="124"/>
    </row>
    <row r="1167" spans="9:9">
      <c r="I1167" s="124"/>
    </row>
    <row r="1168" spans="9:9">
      <c r="I1168" s="124"/>
    </row>
    <row r="1169" spans="9:9">
      <c r="I1169" s="124"/>
    </row>
    <row r="1170" spans="9:9">
      <c r="I1170" s="124"/>
    </row>
    <row r="1171" spans="9:9">
      <c r="I1171" s="124"/>
    </row>
    <row r="1172" spans="9:9">
      <c r="I1172" s="124"/>
    </row>
    <row r="1173" spans="9:9">
      <c r="I1173" s="124"/>
    </row>
    <row r="1174" spans="9:9">
      <c r="I1174" s="124"/>
    </row>
    <row r="1175" spans="9:9">
      <c r="I1175" s="124"/>
    </row>
    <row r="1176" spans="9:9">
      <c r="I1176" s="124"/>
    </row>
    <row r="1177" spans="9:9">
      <c r="I1177" s="124"/>
    </row>
    <row r="1178" spans="9:9">
      <c r="I1178" s="124"/>
    </row>
    <row r="1179" spans="9:9">
      <c r="I1179" s="124"/>
    </row>
    <row r="1180" spans="9:9">
      <c r="I1180" s="124"/>
    </row>
    <row r="1181" spans="9:9">
      <c r="I1181" s="124"/>
    </row>
    <row r="1182" spans="9:9">
      <c r="I1182" s="124"/>
    </row>
    <row r="1183" spans="9:9">
      <c r="I1183" s="124"/>
    </row>
    <row r="1184" spans="9:9">
      <c r="I1184" s="124"/>
    </row>
    <row r="1185" spans="9:9">
      <c r="I1185" s="124"/>
    </row>
    <row r="1186" spans="9:9">
      <c r="I1186" s="124"/>
    </row>
    <row r="1187" spans="9:9">
      <c r="I1187" s="124"/>
    </row>
    <row r="1188" spans="9:9">
      <c r="I1188" s="124"/>
    </row>
    <row r="1189" spans="9:9">
      <c r="I1189" s="124"/>
    </row>
    <row r="1190" spans="9:9">
      <c r="I1190" s="124"/>
    </row>
    <row r="1191" spans="9:9">
      <c r="I1191" s="124"/>
    </row>
    <row r="1192" spans="9:9">
      <c r="I1192" s="124"/>
    </row>
    <row r="1193" spans="9:9">
      <c r="I1193" s="124"/>
    </row>
    <row r="1194" spans="9:9">
      <c r="I1194" s="124"/>
    </row>
    <row r="1195" spans="9:9">
      <c r="I1195" s="124"/>
    </row>
    <row r="1196" spans="9:9">
      <c r="I1196" s="124"/>
    </row>
    <row r="1197" spans="9:9">
      <c r="I1197" s="124"/>
    </row>
    <row r="1198" spans="9:9">
      <c r="I1198" s="124"/>
    </row>
    <row r="1199" spans="9:9">
      <c r="I1199" s="124"/>
    </row>
    <row r="1200" spans="9:9">
      <c r="I1200" s="124"/>
    </row>
    <row r="1201" spans="9:9">
      <c r="I1201" s="124"/>
    </row>
    <row r="1202" spans="9:9">
      <c r="I1202" s="124"/>
    </row>
    <row r="1203" spans="9:9">
      <c r="I1203" s="124"/>
    </row>
    <row r="1204" spans="9:9">
      <c r="I1204" s="124"/>
    </row>
    <row r="1205" spans="9:9">
      <c r="I1205" s="124"/>
    </row>
    <row r="1206" spans="9:9">
      <c r="I1206" s="124"/>
    </row>
    <row r="1207" spans="9:9">
      <c r="I1207" s="124"/>
    </row>
    <row r="1208" spans="9:9">
      <c r="I1208" s="124"/>
    </row>
    <row r="1209" spans="9:9">
      <c r="I1209" s="124"/>
    </row>
    <row r="1210" spans="9:9">
      <c r="I1210" s="124"/>
    </row>
    <row r="1211" spans="9:9">
      <c r="I1211" s="124"/>
    </row>
    <row r="1212" spans="9:9">
      <c r="I1212" s="124"/>
    </row>
    <row r="1213" spans="9:9">
      <c r="I1213" s="124"/>
    </row>
    <row r="1214" spans="9:9">
      <c r="I1214" s="124"/>
    </row>
    <row r="1215" spans="9:9">
      <c r="I1215" s="124"/>
    </row>
    <row r="1216" spans="9:9">
      <c r="I1216" s="124"/>
    </row>
    <row r="1217" spans="9:9">
      <c r="I1217" s="124"/>
    </row>
    <row r="1218" spans="9:9">
      <c r="I1218" s="124"/>
    </row>
    <row r="1219" spans="9:9">
      <c r="I1219" s="124"/>
    </row>
    <row r="1220" spans="9:9">
      <c r="I1220" s="124"/>
    </row>
    <row r="1221" spans="9:9">
      <c r="I1221" s="124"/>
    </row>
    <row r="1222" spans="9:9">
      <c r="I1222" s="124"/>
    </row>
    <row r="1223" spans="9:9">
      <c r="I1223" s="124"/>
    </row>
    <row r="1224" spans="9:9">
      <c r="I1224" s="124"/>
    </row>
    <row r="1225" spans="9:9">
      <c r="I1225" s="124"/>
    </row>
    <row r="1226" spans="9:9">
      <c r="I1226" s="124"/>
    </row>
    <row r="1227" spans="9:9">
      <c r="I1227" s="124"/>
    </row>
    <row r="1228" spans="9:9">
      <c r="I1228" s="124"/>
    </row>
    <row r="1229" spans="9:9">
      <c r="I1229" s="124"/>
    </row>
    <row r="1230" spans="9:9">
      <c r="I1230" s="124"/>
    </row>
    <row r="1231" spans="9:9">
      <c r="I1231" s="124"/>
    </row>
    <row r="1232" spans="9:9">
      <c r="I1232" s="124"/>
    </row>
    <row r="1233" spans="9:9">
      <c r="I1233" s="124"/>
    </row>
    <row r="1234" spans="9:9">
      <c r="I1234" s="124"/>
    </row>
    <row r="1235" spans="9:9">
      <c r="I1235" s="124"/>
    </row>
    <row r="1236" spans="9:9">
      <c r="I1236" s="124"/>
    </row>
    <row r="1237" spans="9:9">
      <c r="I1237" s="124"/>
    </row>
    <row r="1238" spans="9:9">
      <c r="I1238" s="124"/>
    </row>
    <row r="1239" spans="9:9">
      <c r="I1239" s="124"/>
    </row>
    <row r="1240" spans="9:9">
      <c r="I1240" s="124"/>
    </row>
    <row r="1241" spans="9:9">
      <c r="I1241" s="124"/>
    </row>
    <row r="1242" spans="9:9">
      <c r="I1242" s="124"/>
    </row>
    <row r="1243" spans="9:9">
      <c r="I1243" s="124"/>
    </row>
    <row r="1244" spans="9:9">
      <c r="I1244" s="124"/>
    </row>
    <row r="1245" spans="9:9">
      <c r="I1245" s="124"/>
    </row>
    <row r="1246" spans="9:9">
      <c r="I1246" s="124"/>
    </row>
    <row r="1247" spans="9:9">
      <c r="I1247" s="124"/>
    </row>
    <row r="1248" spans="9:9">
      <c r="I1248" s="124"/>
    </row>
    <row r="1249" spans="9:9">
      <c r="I1249" s="124"/>
    </row>
    <row r="1250" spans="9:9">
      <c r="I1250" s="124"/>
    </row>
    <row r="1251" spans="9:9">
      <c r="I1251" s="124"/>
    </row>
    <row r="1252" spans="9:9">
      <c r="I1252" s="124"/>
    </row>
    <row r="1253" spans="9:9">
      <c r="I1253" s="124"/>
    </row>
    <row r="1254" spans="9:9">
      <c r="I1254" s="124"/>
    </row>
    <row r="1255" spans="9:9">
      <c r="I1255" s="124"/>
    </row>
    <row r="1256" spans="9:9">
      <c r="I1256" s="124"/>
    </row>
    <row r="1257" spans="9:9">
      <c r="I1257" s="124"/>
    </row>
    <row r="1258" spans="9:9">
      <c r="I1258" s="124"/>
    </row>
    <row r="1259" spans="9:9">
      <c r="I1259" s="124"/>
    </row>
    <row r="1260" spans="9:9">
      <c r="I1260" s="124"/>
    </row>
    <row r="1261" spans="9:9">
      <c r="I1261" s="124"/>
    </row>
    <row r="1262" spans="9:9">
      <c r="I1262" s="124"/>
    </row>
    <row r="1263" spans="9:9">
      <c r="I1263" s="124"/>
    </row>
    <row r="1264" spans="9:9">
      <c r="I1264" s="124"/>
    </row>
    <row r="1265" spans="9:9">
      <c r="I1265" s="124"/>
    </row>
    <row r="1266" spans="9:9">
      <c r="I1266" s="124"/>
    </row>
    <row r="1267" spans="9:9">
      <c r="I1267" s="124"/>
    </row>
    <row r="1268" spans="9:9">
      <c r="I1268" s="124"/>
    </row>
    <row r="1269" spans="9:9">
      <c r="I1269" s="124"/>
    </row>
    <row r="1270" spans="9:9">
      <c r="I1270" s="124"/>
    </row>
    <row r="1271" spans="9:9">
      <c r="I1271" s="124"/>
    </row>
    <row r="1272" spans="9:9">
      <c r="I1272" s="124"/>
    </row>
    <row r="1273" spans="9:9">
      <c r="I1273" s="124"/>
    </row>
    <row r="1274" spans="9:9">
      <c r="I1274" s="124"/>
    </row>
    <row r="1275" spans="9:9">
      <c r="I1275" s="124"/>
    </row>
    <row r="1276" spans="9:9">
      <c r="I1276" s="124"/>
    </row>
    <row r="1277" spans="9:9">
      <c r="I1277" s="124"/>
    </row>
    <row r="1278" spans="9:9">
      <c r="I1278" s="124"/>
    </row>
    <row r="1279" spans="9:9">
      <c r="I1279" s="124"/>
    </row>
    <row r="1280" spans="9:9">
      <c r="I1280" s="124"/>
    </row>
    <row r="1281" spans="9:9">
      <c r="I1281" s="124"/>
    </row>
    <row r="1282" spans="9:9">
      <c r="I1282" s="124"/>
    </row>
    <row r="1283" spans="9:9">
      <c r="I1283" s="124"/>
    </row>
    <row r="1284" spans="9:9">
      <c r="I1284" s="124"/>
    </row>
    <row r="1285" spans="9:9">
      <c r="I1285" s="124"/>
    </row>
    <row r="1286" spans="9:9">
      <c r="I1286" s="124"/>
    </row>
    <row r="1287" spans="9:9">
      <c r="I1287" s="124"/>
    </row>
    <row r="1288" spans="9:9">
      <c r="I1288" s="124"/>
    </row>
    <row r="1289" spans="9:9">
      <c r="I1289" s="124"/>
    </row>
    <row r="1290" spans="9:9">
      <c r="I1290" s="124"/>
    </row>
    <row r="1291" spans="9:9">
      <c r="I1291" s="124"/>
    </row>
    <row r="1292" spans="9:9">
      <c r="I1292" s="124"/>
    </row>
    <row r="1293" spans="9:9">
      <c r="I1293" s="124"/>
    </row>
    <row r="1294" spans="9:9">
      <c r="I1294" s="124"/>
    </row>
    <row r="1295" spans="9:9">
      <c r="I1295" s="124"/>
    </row>
    <row r="1296" spans="9:9">
      <c r="I1296" s="124"/>
    </row>
    <row r="1297" spans="9:9">
      <c r="I1297" s="124"/>
    </row>
    <row r="1298" spans="9:9">
      <c r="I1298" s="124"/>
    </row>
    <row r="1299" spans="9:9">
      <c r="I1299" s="124"/>
    </row>
    <row r="1300" spans="9:9">
      <c r="I1300" s="124"/>
    </row>
    <row r="1301" spans="9:9">
      <c r="I1301" s="124"/>
    </row>
    <row r="1302" spans="9:9">
      <c r="I1302" s="124"/>
    </row>
    <row r="1303" spans="9:9">
      <c r="I1303" s="124"/>
    </row>
    <row r="1304" spans="9:9">
      <c r="I1304" s="124"/>
    </row>
    <row r="1305" spans="9:9">
      <c r="I1305" s="124"/>
    </row>
    <row r="1306" spans="9:9">
      <c r="I1306" s="124"/>
    </row>
    <row r="1307" spans="9:9">
      <c r="I1307" s="124"/>
    </row>
    <row r="1308" spans="9:9">
      <c r="I1308" s="124"/>
    </row>
    <row r="1309" spans="9:9">
      <c r="I1309" s="124"/>
    </row>
    <row r="1310" spans="9:9">
      <c r="I1310" s="124"/>
    </row>
    <row r="1311" spans="9:9">
      <c r="I1311" s="124"/>
    </row>
    <row r="1312" spans="9:9">
      <c r="I1312" s="124"/>
    </row>
    <row r="1313" spans="9:9">
      <c r="I1313" s="124"/>
    </row>
    <row r="1314" spans="9:9">
      <c r="I1314" s="124"/>
    </row>
    <row r="1315" spans="9:9">
      <c r="I1315" s="124"/>
    </row>
    <row r="1316" spans="9:9">
      <c r="I1316" s="124"/>
    </row>
    <row r="1317" spans="9:9">
      <c r="I1317" s="124"/>
    </row>
    <row r="1318" spans="9:9">
      <c r="I1318" s="124"/>
    </row>
    <row r="1319" spans="9:9">
      <c r="I1319" s="124"/>
    </row>
    <row r="1320" spans="9:9">
      <c r="I1320" s="124"/>
    </row>
    <row r="1321" spans="9:9">
      <c r="I1321" s="124"/>
    </row>
    <row r="1322" spans="9:9">
      <c r="I1322" s="124"/>
    </row>
    <row r="1323" spans="9:9">
      <c r="I1323" s="124"/>
    </row>
    <row r="1324" spans="9:9">
      <c r="I1324" s="124"/>
    </row>
    <row r="1325" spans="9:9">
      <c r="I1325" s="124"/>
    </row>
    <row r="1326" spans="9:9">
      <c r="I1326" s="124"/>
    </row>
    <row r="1327" spans="9:9">
      <c r="I1327" s="124"/>
    </row>
    <row r="1328" spans="9:9">
      <c r="I1328" s="124"/>
    </row>
    <row r="1329" spans="9:9">
      <c r="I1329" s="124"/>
    </row>
    <row r="1330" spans="9:9">
      <c r="I1330" s="124"/>
    </row>
    <row r="1331" spans="9:9">
      <c r="I1331" s="124"/>
    </row>
    <row r="1332" spans="9:9">
      <c r="I1332" s="124"/>
    </row>
    <row r="1333" spans="9:9">
      <c r="I1333" s="124"/>
    </row>
    <row r="1334" spans="9:9">
      <c r="I1334" s="124"/>
    </row>
    <row r="1335" spans="9:9">
      <c r="I1335" s="124"/>
    </row>
    <row r="1336" spans="9:9">
      <c r="I1336" s="124"/>
    </row>
    <row r="1337" spans="9:9">
      <c r="I1337" s="124"/>
    </row>
    <row r="1338" spans="9:9">
      <c r="I1338" s="124"/>
    </row>
    <row r="1339" spans="9:9">
      <c r="I1339" s="124"/>
    </row>
    <row r="1340" spans="9:9">
      <c r="I1340" s="124"/>
    </row>
    <row r="1341" spans="9:9">
      <c r="I1341" s="124"/>
    </row>
    <row r="1342" spans="9:9">
      <c r="I1342" s="124"/>
    </row>
    <row r="1343" spans="9:9">
      <c r="I1343" s="124"/>
    </row>
    <row r="1344" spans="9:9">
      <c r="I1344" s="124"/>
    </row>
    <row r="1345" spans="9:9">
      <c r="I1345" s="124"/>
    </row>
    <row r="1346" spans="9:9">
      <c r="I1346" s="124"/>
    </row>
    <row r="1347" spans="9:9">
      <c r="I1347" s="124"/>
    </row>
    <row r="1348" spans="9:9">
      <c r="I1348" s="124"/>
    </row>
    <row r="1349" spans="9:9">
      <c r="I1349" s="124"/>
    </row>
    <row r="1350" spans="9:9">
      <c r="I1350" s="124"/>
    </row>
    <row r="1351" spans="9:9">
      <c r="I1351" s="124"/>
    </row>
    <row r="1352" spans="9:9">
      <c r="I1352" s="124"/>
    </row>
    <row r="1353" spans="9:9">
      <c r="I1353" s="124"/>
    </row>
    <row r="1354" spans="9:9">
      <c r="I1354" s="124"/>
    </row>
    <row r="1355" spans="9:9">
      <c r="I1355" s="124"/>
    </row>
    <row r="1356" spans="9:9">
      <c r="I1356" s="124"/>
    </row>
    <row r="1357" spans="9:9">
      <c r="I1357" s="124"/>
    </row>
    <row r="1358" spans="9:9">
      <c r="I1358" s="124"/>
    </row>
    <row r="1359" spans="9:9">
      <c r="I1359" s="124"/>
    </row>
    <row r="1360" spans="9:9">
      <c r="I1360" s="124"/>
    </row>
    <row r="1361" spans="9:9">
      <c r="I1361" s="124"/>
    </row>
    <row r="1362" spans="9:9">
      <c r="I1362" s="124"/>
    </row>
    <row r="1363" spans="9:9">
      <c r="I1363" s="124"/>
    </row>
    <row r="1364" spans="9:9">
      <c r="I1364" s="124"/>
    </row>
    <row r="1365" spans="9:9">
      <c r="I1365" s="124"/>
    </row>
    <row r="1366" spans="9:9">
      <c r="I1366" s="124"/>
    </row>
    <row r="1367" spans="9:9">
      <c r="I1367" s="124"/>
    </row>
    <row r="1368" spans="9:9">
      <c r="I1368" s="124"/>
    </row>
    <row r="1369" spans="9:9">
      <c r="I1369" s="124"/>
    </row>
    <row r="1370" spans="9:9">
      <c r="I1370" s="124"/>
    </row>
    <row r="1371" spans="9:9">
      <c r="I1371" s="124"/>
    </row>
    <row r="1372" spans="9:9">
      <c r="I1372" s="124"/>
    </row>
    <row r="1373" spans="9:9">
      <c r="I1373" s="124"/>
    </row>
    <row r="1374" spans="9:9">
      <c r="I1374" s="124"/>
    </row>
    <row r="1375" spans="9:9">
      <c r="I1375" s="124"/>
    </row>
    <row r="1376" spans="9:9">
      <c r="I1376" s="124"/>
    </row>
    <row r="1377" spans="9:9">
      <c r="I1377" s="124"/>
    </row>
    <row r="1378" spans="9:9">
      <c r="I1378" s="124"/>
    </row>
    <row r="1379" spans="9:9">
      <c r="I1379" s="124"/>
    </row>
    <row r="1380" spans="9:9">
      <c r="I1380" s="124"/>
    </row>
    <row r="1381" spans="9:9">
      <c r="I1381" s="124"/>
    </row>
    <row r="1382" spans="9:9">
      <c r="I1382" s="124"/>
    </row>
    <row r="1383" spans="9:9">
      <c r="I1383" s="124"/>
    </row>
    <row r="1384" spans="9:9">
      <c r="I1384" s="124"/>
    </row>
    <row r="1385" spans="9:9">
      <c r="I1385" s="124"/>
    </row>
    <row r="1386" spans="9:9">
      <c r="I1386" s="124"/>
    </row>
    <row r="1387" spans="9:9">
      <c r="I1387" s="124"/>
    </row>
    <row r="1388" spans="9:9">
      <c r="I1388" s="124"/>
    </row>
    <row r="1389" spans="9:9">
      <c r="I1389" s="124"/>
    </row>
    <row r="1390" spans="9:9">
      <c r="I1390" s="124"/>
    </row>
    <row r="1391" spans="9:9">
      <c r="I1391" s="124"/>
    </row>
    <row r="1392" spans="9:9">
      <c r="I1392" s="124"/>
    </row>
    <row r="1393" spans="9:9">
      <c r="I1393" s="124"/>
    </row>
    <row r="1394" spans="9:9">
      <c r="I1394" s="124"/>
    </row>
    <row r="1395" spans="9:9">
      <c r="I1395" s="124"/>
    </row>
    <row r="1396" spans="9:9">
      <c r="I1396" s="124"/>
    </row>
    <row r="1397" spans="9:9">
      <c r="I1397" s="124"/>
    </row>
    <row r="1398" spans="9:9">
      <c r="I1398" s="124"/>
    </row>
    <row r="1399" spans="9:9">
      <c r="I1399" s="124"/>
    </row>
    <row r="1400" spans="9:9">
      <c r="I1400" s="124"/>
    </row>
    <row r="1401" spans="9:9">
      <c r="I1401" s="124"/>
    </row>
    <row r="1402" spans="9:9">
      <c r="I1402" s="124"/>
    </row>
    <row r="1403" spans="9:9">
      <c r="I1403" s="124"/>
    </row>
    <row r="1404" spans="9:9">
      <c r="I1404" s="124"/>
    </row>
    <row r="1405" spans="9:9">
      <c r="I1405" s="124"/>
    </row>
    <row r="1406" spans="9:9">
      <c r="I1406" s="124"/>
    </row>
    <row r="1407" spans="9:9">
      <c r="I1407" s="124"/>
    </row>
    <row r="1408" spans="9:9">
      <c r="I1408" s="124"/>
    </row>
    <row r="1409" spans="9:9">
      <c r="I1409" s="124"/>
    </row>
    <row r="1410" spans="9:9">
      <c r="I1410" s="124"/>
    </row>
    <row r="1411" spans="9:9">
      <c r="I1411" s="124"/>
    </row>
    <row r="1412" spans="9:9">
      <c r="I1412" s="124"/>
    </row>
    <row r="1413" spans="9:9">
      <c r="I1413" s="124"/>
    </row>
    <row r="1414" spans="9:9">
      <c r="I1414" s="124"/>
    </row>
    <row r="1415" spans="9:9">
      <c r="I1415" s="124"/>
    </row>
    <row r="1416" spans="9:9">
      <c r="I1416" s="124"/>
    </row>
    <row r="1417" spans="9:9">
      <c r="I1417" s="124"/>
    </row>
    <row r="1418" spans="9:9">
      <c r="I1418" s="124"/>
    </row>
    <row r="1419" spans="9:9">
      <c r="I1419" s="124"/>
    </row>
    <row r="1420" spans="9:9">
      <c r="I1420" s="124"/>
    </row>
    <row r="1421" spans="9:9">
      <c r="I1421" s="124"/>
    </row>
    <row r="1422" spans="9:9">
      <c r="I1422" s="124"/>
    </row>
    <row r="1423" spans="9:9">
      <c r="I1423" s="124"/>
    </row>
    <row r="1424" spans="9:9">
      <c r="I1424" s="124"/>
    </row>
    <row r="1425" spans="9:9">
      <c r="I1425" s="124"/>
    </row>
    <row r="1426" spans="9:9">
      <c r="I1426" s="124"/>
    </row>
    <row r="1427" spans="9:9">
      <c r="I1427" s="124"/>
    </row>
    <row r="1428" spans="9:9">
      <c r="I1428" s="124"/>
    </row>
    <row r="1429" spans="9:9">
      <c r="I1429" s="124"/>
    </row>
    <row r="1430" spans="9:9">
      <c r="I1430" s="124"/>
    </row>
    <row r="1431" spans="9:9">
      <c r="I1431" s="124"/>
    </row>
    <row r="1432" spans="9:9">
      <c r="I1432" s="124"/>
    </row>
    <row r="1433" spans="9:9">
      <c r="I1433" s="124"/>
    </row>
    <row r="1434" spans="9:9">
      <c r="I1434" s="124"/>
    </row>
    <row r="1435" spans="9:9">
      <c r="I1435" s="124"/>
    </row>
    <row r="1436" spans="9:9">
      <c r="I1436" s="124"/>
    </row>
    <row r="1437" spans="9:9">
      <c r="I1437" s="124"/>
    </row>
    <row r="1438" spans="9:9">
      <c r="I1438" s="124"/>
    </row>
    <row r="1439" spans="9:9">
      <c r="I1439" s="124"/>
    </row>
    <row r="1440" spans="9:9">
      <c r="I1440" s="124"/>
    </row>
    <row r="1441" spans="9:9">
      <c r="I1441" s="124"/>
    </row>
    <row r="1442" spans="9:9">
      <c r="I1442" s="124"/>
    </row>
    <row r="1443" spans="9:9">
      <c r="I1443" s="124"/>
    </row>
    <row r="1444" spans="9:9">
      <c r="I1444" s="124"/>
    </row>
    <row r="1445" spans="9:9">
      <c r="I1445" s="124"/>
    </row>
    <row r="1446" spans="9:9">
      <c r="I1446" s="124"/>
    </row>
    <row r="1447" spans="9:9">
      <c r="I1447" s="124"/>
    </row>
    <row r="1448" spans="9:9">
      <c r="I1448" s="124"/>
    </row>
    <row r="1449" spans="9:9">
      <c r="I1449" s="124"/>
    </row>
    <row r="1450" spans="9:9">
      <c r="I1450" s="124"/>
    </row>
    <row r="1451" spans="9:9">
      <c r="I1451" s="124"/>
    </row>
    <row r="1452" spans="9:9">
      <c r="I1452" s="124"/>
    </row>
    <row r="1453" spans="9:9">
      <c r="I1453" s="124"/>
    </row>
    <row r="1454" spans="9:9">
      <c r="I1454" s="124"/>
    </row>
    <row r="1455" spans="9:9">
      <c r="I1455" s="124"/>
    </row>
    <row r="1456" spans="9:9">
      <c r="I1456" s="124"/>
    </row>
    <row r="1457" spans="9:9">
      <c r="I1457" s="124"/>
    </row>
    <row r="1458" spans="9:9">
      <c r="I1458" s="124"/>
    </row>
    <row r="1459" spans="9:9">
      <c r="I1459" s="124"/>
    </row>
    <row r="1460" spans="9:9">
      <c r="I1460" s="124"/>
    </row>
    <row r="1461" spans="9:9">
      <c r="I1461" s="124"/>
    </row>
    <row r="1462" spans="9:9">
      <c r="I1462" s="124"/>
    </row>
    <row r="1463" spans="9:9">
      <c r="I1463" s="124"/>
    </row>
    <row r="1464" spans="9:9">
      <c r="I1464" s="124"/>
    </row>
    <row r="1465" spans="9:9">
      <c r="I1465" s="124"/>
    </row>
    <row r="1466" spans="9:9">
      <c r="I1466" s="124"/>
    </row>
    <row r="1467" spans="9:9">
      <c r="I1467" s="124"/>
    </row>
    <row r="1468" spans="9:9">
      <c r="I1468" s="124"/>
    </row>
    <row r="1469" spans="9:9">
      <c r="I1469" s="124"/>
    </row>
    <row r="1470" spans="9:9">
      <c r="I1470" s="124"/>
    </row>
    <row r="1471" spans="9:9">
      <c r="I1471" s="124"/>
    </row>
    <row r="1472" spans="9:9">
      <c r="I1472" s="124"/>
    </row>
    <row r="1473" spans="9:9">
      <c r="I1473" s="124"/>
    </row>
    <row r="1474" spans="9:9">
      <c r="I1474" s="124"/>
    </row>
    <row r="1475" spans="9:9">
      <c r="I1475" s="124"/>
    </row>
    <row r="1476" spans="9:9">
      <c r="I1476" s="124"/>
    </row>
    <row r="1477" spans="9:9">
      <c r="I1477" s="124"/>
    </row>
    <row r="1478" spans="9:9">
      <c r="I1478" s="124"/>
    </row>
    <row r="1479" spans="9:9">
      <c r="I1479" s="124"/>
    </row>
    <row r="1480" spans="9:9">
      <c r="I1480" s="124"/>
    </row>
    <row r="1481" spans="9:9">
      <c r="I1481" s="124"/>
    </row>
    <row r="1482" spans="9:9">
      <c r="I1482" s="124"/>
    </row>
    <row r="1483" spans="9:9">
      <c r="I1483" s="124"/>
    </row>
    <row r="1484" spans="9:9">
      <c r="I1484" s="124"/>
    </row>
    <row r="1485" spans="9:9">
      <c r="I1485" s="124"/>
    </row>
    <row r="1486" spans="9:9">
      <c r="I1486" s="124"/>
    </row>
    <row r="1487" spans="9:9">
      <c r="I1487" s="124"/>
    </row>
    <row r="1488" spans="9:9">
      <c r="I1488" s="124"/>
    </row>
    <row r="1489" spans="9:9">
      <c r="I1489" s="124"/>
    </row>
    <row r="1490" spans="9:9">
      <c r="I1490" s="124"/>
    </row>
    <row r="1491" spans="9:9">
      <c r="I1491" s="124"/>
    </row>
    <row r="1492" spans="9:9">
      <c r="I1492" s="124"/>
    </row>
    <row r="1493" spans="9:9">
      <c r="I1493" s="124"/>
    </row>
    <row r="1494" spans="9:9">
      <c r="I1494" s="124"/>
    </row>
    <row r="1495" spans="9:9">
      <c r="I1495" s="124"/>
    </row>
    <row r="1496" spans="9:9">
      <c r="I1496" s="124"/>
    </row>
    <row r="1497" spans="9:9">
      <c r="I1497" s="124"/>
    </row>
    <row r="1498" spans="9:9">
      <c r="I1498" s="124"/>
    </row>
    <row r="1499" spans="9:9">
      <c r="I1499" s="124"/>
    </row>
    <row r="1500" spans="9:9">
      <c r="I1500" s="124"/>
    </row>
    <row r="1501" spans="9:9">
      <c r="I1501" s="124"/>
    </row>
    <row r="1502" spans="9:9">
      <c r="I1502" s="124"/>
    </row>
    <row r="1503" spans="9:9">
      <c r="I1503" s="124"/>
    </row>
    <row r="1504" spans="9:9">
      <c r="I1504" s="124"/>
    </row>
    <row r="1505" spans="9:9">
      <c r="I1505" s="124"/>
    </row>
    <row r="1506" spans="9:9">
      <c r="I1506" s="124"/>
    </row>
    <row r="1507" spans="9:9">
      <c r="I1507" s="124"/>
    </row>
    <row r="1508" spans="9:9">
      <c r="I1508" s="124"/>
    </row>
    <row r="1509" spans="9:9">
      <c r="I1509" s="124"/>
    </row>
    <row r="1510" spans="9:9">
      <c r="I1510" s="124"/>
    </row>
    <row r="1511" spans="9:9">
      <c r="I1511" s="124"/>
    </row>
    <row r="1512" spans="9:9">
      <c r="I1512" s="124"/>
    </row>
    <row r="1513" spans="9:9">
      <c r="I1513" s="124"/>
    </row>
    <row r="1514" spans="9:9">
      <c r="I1514" s="124"/>
    </row>
    <row r="1515" spans="9:9">
      <c r="I1515" s="124"/>
    </row>
    <row r="1516" spans="9:9">
      <c r="I1516" s="124"/>
    </row>
    <row r="1517" spans="9:9">
      <c r="I1517" s="124"/>
    </row>
    <row r="1518" spans="9:9">
      <c r="I1518" s="124"/>
    </row>
    <row r="1519" spans="9:9">
      <c r="I1519" s="124"/>
    </row>
    <row r="1520" spans="9:9">
      <c r="I1520" s="124"/>
    </row>
    <row r="1521" spans="9:9">
      <c r="I1521" s="124"/>
    </row>
    <row r="1522" spans="9:9">
      <c r="I1522" s="124"/>
    </row>
    <row r="1523" spans="9:9">
      <c r="I1523" s="124"/>
    </row>
    <row r="1524" spans="9:9">
      <c r="I1524" s="124"/>
    </row>
    <row r="1525" spans="9:9">
      <c r="I1525" s="124"/>
    </row>
    <row r="1526" spans="9:9">
      <c r="I1526" s="124"/>
    </row>
    <row r="1527" spans="9:9">
      <c r="I1527" s="124"/>
    </row>
    <row r="1528" spans="9:9">
      <c r="I1528" s="124"/>
    </row>
    <row r="1529" spans="9:9">
      <c r="I1529" s="124"/>
    </row>
    <row r="1530" spans="9:9">
      <c r="I1530" s="124"/>
    </row>
    <row r="1531" spans="9:9">
      <c r="I1531" s="124"/>
    </row>
    <row r="1532" spans="9:9">
      <c r="I1532" s="124"/>
    </row>
    <row r="1533" spans="9:9">
      <c r="I1533" s="124"/>
    </row>
    <row r="1534" spans="9:9">
      <c r="I1534" s="124"/>
    </row>
    <row r="1535" spans="9:9">
      <c r="I1535" s="124"/>
    </row>
    <row r="1536" spans="9:9">
      <c r="I1536" s="124"/>
    </row>
    <row r="1537" spans="9:9">
      <c r="I1537" s="124"/>
    </row>
    <row r="1538" spans="9:9">
      <c r="I1538" s="124"/>
    </row>
    <row r="1539" spans="9:9">
      <c r="I1539" s="124"/>
    </row>
    <row r="1540" spans="9:9">
      <c r="I1540" s="124"/>
    </row>
    <row r="1541" spans="9:9">
      <c r="I1541" s="124"/>
    </row>
    <row r="1542" spans="9:9">
      <c r="I1542" s="124"/>
    </row>
    <row r="1543" spans="9:9">
      <c r="I1543" s="124"/>
    </row>
    <row r="1544" spans="9:9">
      <c r="I1544" s="124"/>
    </row>
    <row r="1545" spans="9:9">
      <c r="I1545" s="124"/>
    </row>
    <row r="1546" spans="9:9">
      <c r="I1546" s="124"/>
    </row>
    <row r="1547" spans="9:9">
      <c r="I1547" s="124"/>
    </row>
    <row r="1548" spans="9:9">
      <c r="I1548" s="124"/>
    </row>
    <row r="1549" spans="9:9">
      <c r="I1549" s="124"/>
    </row>
    <row r="1550" spans="9:9">
      <c r="I1550" s="124"/>
    </row>
    <row r="1551" spans="9:9">
      <c r="I1551" s="124"/>
    </row>
    <row r="1552" spans="9:9">
      <c r="I1552" s="124"/>
    </row>
    <row r="1553" spans="9:9">
      <c r="I1553" s="124"/>
    </row>
    <row r="1554" spans="9:9">
      <c r="I1554" s="124"/>
    </row>
    <row r="1555" spans="9:9">
      <c r="I1555" s="124"/>
    </row>
    <row r="1556" spans="9:9">
      <c r="I1556" s="124"/>
    </row>
    <row r="1557" spans="9:9">
      <c r="I1557" s="124"/>
    </row>
    <row r="1558" spans="9:9">
      <c r="I1558" s="124"/>
    </row>
    <row r="1559" spans="9:9">
      <c r="I1559" s="124"/>
    </row>
    <row r="1560" spans="9:9">
      <c r="I1560" s="124"/>
    </row>
    <row r="1561" spans="9:9">
      <c r="I1561" s="124"/>
    </row>
    <row r="1562" spans="9:9">
      <c r="I1562" s="124"/>
    </row>
    <row r="1563" spans="9:9">
      <c r="I1563" s="124"/>
    </row>
    <row r="1564" spans="9:9">
      <c r="I1564" s="124"/>
    </row>
    <row r="1565" spans="9:9">
      <c r="I1565" s="124"/>
    </row>
    <row r="1566" spans="9:9">
      <c r="I1566" s="124"/>
    </row>
    <row r="1567" spans="9:9">
      <c r="I1567" s="124"/>
    </row>
    <row r="1568" spans="9:9">
      <c r="I1568" s="124"/>
    </row>
    <row r="1569" spans="9:9">
      <c r="I1569" s="124"/>
    </row>
    <row r="1570" spans="9:9">
      <c r="I1570" s="124"/>
    </row>
    <row r="1571" spans="9:9">
      <c r="I1571" s="124"/>
    </row>
    <row r="1572" spans="9:9">
      <c r="I1572" s="124"/>
    </row>
    <row r="1573" spans="9:9">
      <c r="I1573" s="124"/>
    </row>
    <row r="1574" spans="9:9">
      <c r="I1574" s="124"/>
    </row>
    <row r="1575" spans="9:9">
      <c r="I1575" s="124"/>
    </row>
    <row r="1576" spans="9:9">
      <c r="I1576" s="124"/>
    </row>
    <row r="1577" spans="9:9">
      <c r="I1577" s="124"/>
    </row>
    <row r="1578" spans="9:9">
      <c r="I1578" s="124"/>
    </row>
    <row r="1579" spans="9:9">
      <c r="I1579" s="124"/>
    </row>
    <row r="1580" spans="9:9">
      <c r="I1580" s="124"/>
    </row>
    <row r="1581" spans="9:9">
      <c r="I1581" s="124"/>
    </row>
    <row r="1582" spans="9:9">
      <c r="I1582" s="124"/>
    </row>
    <row r="1583" spans="9:9">
      <c r="I1583" s="124"/>
    </row>
    <row r="1584" spans="9:9">
      <c r="I1584" s="124"/>
    </row>
    <row r="1585" spans="9:9">
      <c r="I1585" s="124"/>
    </row>
    <row r="1586" spans="9:9">
      <c r="I1586" s="124"/>
    </row>
    <row r="1587" spans="9:9">
      <c r="I1587" s="124"/>
    </row>
    <row r="1588" spans="9:9">
      <c r="I1588" s="124"/>
    </row>
    <row r="1589" spans="9:9">
      <c r="I1589" s="124"/>
    </row>
    <row r="1590" spans="9:9">
      <c r="I1590" s="124"/>
    </row>
    <row r="1591" spans="9:9">
      <c r="I1591" s="124"/>
    </row>
    <row r="1592" spans="9:9">
      <c r="I1592" s="124"/>
    </row>
    <row r="1593" spans="9:9">
      <c r="I1593" s="124"/>
    </row>
    <row r="1594" spans="9:9">
      <c r="I1594" s="124"/>
    </row>
    <row r="1595" spans="9:9">
      <c r="I1595" s="124"/>
    </row>
    <row r="1596" spans="9:9">
      <c r="I1596" s="124"/>
    </row>
    <row r="1597" spans="9:9">
      <c r="I1597" s="124"/>
    </row>
    <row r="1598" spans="9:9">
      <c r="I1598" s="124"/>
    </row>
    <row r="1599" spans="9:9">
      <c r="I1599" s="124"/>
    </row>
    <row r="1600" spans="9:9">
      <c r="I1600" s="124"/>
    </row>
    <row r="1601" spans="9:9">
      <c r="I1601" s="124"/>
    </row>
    <row r="1602" spans="9:9">
      <c r="I1602" s="124"/>
    </row>
    <row r="1603" spans="9:9">
      <c r="I1603" s="124"/>
    </row>
    <row r="1604" spans="9:9">
      <c r="I1604" s="124"/>
    </row>
    <row r="1605" spans="9:9">
      <c r="I1605" s="124"/>
    </row>
    <row r="1606" spans="9:9">
      <c r="I1606" s="124"/>
    </row>
    <row r="1607" spans="9:9">
      <c r="I1607" s="124"/>
    </row>
    <row r="1608" spans="9:9">
      <c r="I1608" s="124"/>
    </row>
    <row r="1609" spans="9:9">
      <c r="I1609" s="124"/>
    </row>
    <row r="1610" spans="9:9">
      <c r="I1610" s="124"/>
    </row>
    <row r="1611" spans="9:9">
      <c r="I1611" s="124"/>
    </row>
    <row r="1612" spans="9:9">
      <c r="I1612" s="124"/>
    </row>
    <row r="1613" spans="9:9">
      <c r="I1613" s="124"/>
    </row>
    <row r="1614" spans="9:9">
      <c r="I1614" s="124"/>
    </row>
    <row r="1615" spans="9:9">
      <c r="I1615" s="124"/>
    </row>
    <row r="1616" spans="9:9">
      <c r="I1616" s="124"/>
    </row>
    <row r="1617" spans="9:9">
      <c r="I1617" s="124"/>
    </row>
    <row r="1618" spans="9:9">
      <c r="I1618" s="124"/>
    </row>
    <row r="1619" spans="9:9">
      <c r="I1619" s="124"/>
    </row>
    <row r="1620" spans="9:9">
      <c r="I1620" s="124"/>
    </row>
    <row r="1621" spans="9:9">
      <c r="I1621" s="124"/>
    </row>
    <row r="1622" spans="9:9">
      <c r="I1622" s="124"/>
    </row>
    <row r="1623" spans="9:9">
      <c r="I1623" s="124"/>
    </row>
    <row r="1624" spans="9:9">
      <c r="I1624" s="124"/>
    </row>
    <row r="1625" spans="9:9">
      <c r="I1625" s="124"/>
    </row>
    <row r="1626" spans="9:9">
      <c r="I1626" s="124"/>
    </row>
    <row r="1627" spans="9:9">
      <c r="I1627" s="124"/>
    </row>
    <row r="1628" spans="9:9">
      <c r="I1628" s="124"/>
    </row>
    <row r="1629" spans="9:9">
      <c r="I1629" s="124"/>
    </row>
    <row r="1630" spans="9:9">
      <c r="I1630" s="124"/>
    </row>
    <row r="1631" spans="9:9">
      <c r="I1631" s="124"/>
    </row>
    <row r="1632" spans="9:9">
      <c r="I1632" s="124"/>
    </row>
    <row r="1633" spans="9:9">
      <c r="I1633" s="124"/>
    </row>
    <row r="1634" spans="9:9">
      <c r="I1634" s="124"/>
    </row>
    <row r="1635" spans="9:9">
      <c r="I1635" s="124"/>
    </row>
    <row r="1636" spans="9:9">
      <c r="I1636" s="124"/>
    </row>
    <row r="1637" spans="9:9">
      <c r="I1637" s="124"/>
    </row>
    <row r="1638" spans="9:9">
      <c r="I1638" s="124"/>
    </row>
    <row r="1639" spans="9:9">
      <c r="I1639" s="124"/>
    </row>
    <row r="1640" spans="9:9">
      <c r="I1640" s="124"/>
    </row>
    <row r="1641" spans="9:9">
      <c r="I1641" s="124"/>
    </row>
    <row r="1642" spans="9:9">
      <c r="I1642" s="124"/>
    </row>
    <row r="1643" spans="9:9">
      <c r="I1643" s="124"/>
    </row>
    <row r="1644" spans="9:9">
      <c r="I1644" s="124"/>
    </row>
    <row r="1645" spans="9:9">
      <c r="I1645" s="124"/>
    </row>
    <row r="1646" spans="9:9">
      <c r="I1646" s="124"/>
    </row>
    <row r="1647" spans="9:9">
      <c r="I1647" s="124"/>
    </row>
    <row r="1648" spans="9:9">
      <c r="I1648" s="124"/>
    </row>
    <row r="1649" spans="9:9">
      <c r="I1649" s="124"/>
    </row>
    <row r="1650" spans="9:9">
      <c r="I1650" s="124"/>
    </row>
    <row r="1651" spans="9:9">
      <c r="I1651" s="124"/>
    </row>
    <row r="1652" spans="9:9">
      <c r="I1652" s="124"/>
    </row>
    <row r="1653" spans="9:9">
      <c r="I1653" s="124"/>
    </row>
    <row r="1654" spans="9:9">
      <c r="I1654" s="124"/>
    </row>
    <row r="1655" spans="9:9">
      <c r="I1655" s="124"/>
    </row>
    <row r="1656" spans="9:9">
      <c r="I1656" s="124"/>
    </row>
    <row r="1657" spans="9:9">
      <c r="I1657" s="124"/>
    </row>
    <row r="1658" spans="9:9">
      <c r="I1658" s="124"/>
    </row>
    <row r="1659" spans="9:9">
      <c r="I1659" s="124"/>
    </row>
    <row r="1660" spans="9:9">
      <c r="I1660" s="124"/>
    </row>
    <row r="1661" spans="9:9">
      <c r="I1661" s="124"/>
    </row>
    <row r="1662" spans="9:9">
      <c r="I1662" s="124"/>
    </row>
    <row r="1663" spans="9:9">
      <c r="I1663" s="124"/>
    </row>
    <row r="1664" spans="9:9">
      <c r="I1664" s="124"/>
    </row>
    <row r="1665" spans="9:9">
      <c r="I1665" s="124"/>
    </row>
    <row r="1666" spans="9:9">
      <c r="I1666" s="124"/>
    </row>
    <row r="1667" spans="9:9">
      <c r="I1667" s="124"/>
    </row>
    <row r="1668" spans="9:9">
      <c r="I1668" s="124"/>
    </row>
    <row r="1669" spans="9:9">
      <c r="I1669" s="124"/>
    </row>
    <row r="1670" spans="9:9">
      <c r="I1670" s="124"/>
    </row>
    <row r="1671" spans="9:9">
      <c r="I1671" s="124"/>
    </row>
    <row r="1672" spans="9:9">
      <c r="I1672" s="124"/>
    </row>
    <row r="1673" spans="9:9">
      <c r="I1673" s="124"/>
    </row>
    <row r="1674" spans="9:9">
      <c r="I1674" s="124"/>
    </row>
    <row r="1675" spans="9:9">
      <c r="I1675" s="124"/>
    </row>
    <row r="1676" spans="9:9">
      <c r="I1676" s="124"/>
    </row>
    <row r="1677" spans="9:9">
      <c r="I1677" s="124"/>
    </row>
    <row r="1678" spans="9:9">
      <c r="I1678" s="124"/>
    </row>
    <row r="1679" spans="9:9">
      <c r="I1679" s="124"/>
    </row>
    <row r="1680" spans="9:9">
      <c r="I1680" s="124"/>
    </row>
    <row r="1681" spans="9:9">
      <c r="I1681" s="124"/>
    </row>
    <row r="1682" spans="9:9">
      <c r="I1682" s="124"/>
    </row>
    <row r="1683" spans="9:9">
      <c r="I1683" s="124"/>
    </row>
    <row r="1684" spans="9:9">
      <c r="I1684" s="124"/>
    </row>
    <row r="1685" spans="9:9">
      <c r="I1685" s="124"/>
    </row>
    <row r="1686" spans="9:9">
      <c r="I1686" s="124"/>
    </row>
    <row r="1687" spans="9:9">
      <c r="I1687" s="124"/>
    </row>
    <row r="1688" spans="9:9">
      <c r="I1688" s="124"/>
    </row>
    <row r="1689" spans="9:9">
      <c r="I1689" s="124"/>
    </row>
    <row r="1690" spans="9:9">
      <c r="I1690" s="124"/>
    </row>
    <row r="1691" spans="9:9">
      <c r="I1691" s="124"/>
    </row>
    <row r="1692" spans="9:9">
      <c r="I1692" s="124"/>
    </row>
    <row r="1693" spans="9:9">
      <c r="I1693" s="124"/>
    </row>
    <row r="1694" spans="9:9">
      <c r="I1694" s="124"/>
    </row>
    <row r="1695" spans="9:9">
      <c r="I1695" s="124"/>
    </row>
    <row r="1696" spans="9:9">
      <c r="I1696" s="124"/>
    </row>
    <row r="1697" spans="9:9">
      <c r="I1697" s="124"/>
    </row>
    <row r="1698" spans="9:9">
      <c r="I1698" s="124"/>
    </row>
    <row r="1699" spans="9:9">
      <c r="I1699" s="124"/>
    </row>
    <row r="1700" spans="9:9">
      <c r="I1700" s="124"/>
    </row>
    <row r="1701" spans="9:9">
      <c r="I1701" s="124"/>
    </row>
    <row r="1702" spans="9:9">
      <c r="I1702" s="124"/>
    </row>
    <row r="1703" spans="9:9">
      <c r="I1703" s="124"/>
    </row>
    <row r="1704" spans="9:9">
      <c r="I1704" s="124"/>
    </row>
    <row r="1705" spans="9:9">
      <c r="I1705" s="124"/>
    </row>
    <row r="1706" spans="9:9">
      <c r="I1706" s="124"/>
    </row>
    <row r="1707" spans="9:9">
      <c r="I1707" s="124"/>
    </row>
    <row r="1708" spans="9:9">
      <c r="I1708" s="124"/>
    </row>
    <row r="1709" spans="9:9">
      <c r="I1709" s="124"/>
    </row>
    <row r="1710" spans="9:9">
      <c r="I1710" s="124"/>
    </row>
    <row r="1711" spans="9:9">
      <c r="I1711" s="124"/>
    </row>
    <row r="1712" spans="9:9">
      <c r="I1712" s="124"/>
    </row>
    <row r="1713" spans="9:9">
      <c r="I1713" s="124"/>
    </row>
    <row r="1714" spans="9:9">
      <c r="I1714" s="124"/>
    </row>
    <row r="1715" spans="9:9">
      <c r="I1715" s="124"/>
    </row>
    <row r="1716" spans="9:9">
      <c r="I1716" s="124"/>
    </row>
    <row r="1717" spans="9:9">
      <c r="I1717" s="124"/>
    </row>
    <row r="1718" spans="9:9">
      <c r="I1718" s="124"/>
    </row>
    <row r="1719" spans="9:9">
      <c r="I1719" s="124"/>
    </row>
    <row r="1720" spans="9:9">
      <c r="I1720" s="124"/>
    </row>
    <row r="1721" spans="9:9">
      <c r="I1721" s="124"/>
    </row>
    <row r="1722" spans="9:9">
      <c r="I1722" s="124"/>
    </row>
    <row r="1723" spans="9:9">
      <c r="I1723" s="124"/>
    </row>
    <row r="1724" spans="9:9">
      <c r="I1724" s="124"/>
    </row>
    <row r="1725" spans="9:9">
      <c r="I1725" s="124"/>
    </row>
    <row r="1726" spans="9:9">
      <c r="I1726" s="124"/>
    </row>
    <row r="1727" spans="9:9">
      <c r="I1727" s="124"/>
    </row>
    <row r="1728" spans="9:9">
      <c r="I1728" s="124"/>
    </row>
    <row r="1729" spans="9:9">
      <c r="I1729" s="124"/>
    </row>
    <row r="1730" spans="9:9">
      <c r="I1730" s="124"/>
    </row>
    <row r="1731" spans="9:9">
      <c r="I1731" s="124"/>
    </row>
    <row r="1732" spans="9:9">
      <c r="I1732" s="124"/>
    </row>
    <row r="1733" spans="9:9">
      <c r="I1733" s="124"/>
    </row>
    <row r="1734" spans="9:9">
      <c r="I1734" s="124"/>
    </row>
    <row r="1735" spans="9:9">
      <c r="I1735" s="124"/>
    </row>
    <row r="1736" spans="9:9">
      <c r="I1736" s="124"/>
    </row>
    <row r="1737" spans="9:9">
      <c r="I1737" s="124"/>
    </row>
    <row r="1738" spans="9:9">
      <c r="I1738" s="124"/>
    </row>
    <row r="1739" spans="9:9">
      <c r="I1739" s="124"/>
    </row>
    <row r="1740" spans="9:9">
      <c r="I1740" s="124"/>
    </row>
    <row r="1741" spans="9:9">
      <c r="I1741" s="124"/>
    </row>
    <row r="1742" spans="9:9">
      <c r="I1742" s="124"/>
    </row>
    <row r="1743" spans="9:9">
      <c r="I1743" s="124"/>
    </row>
    <row r="1744" spans="9:9">
      <c r="I1744" s="124"/>
    </row>
    <row r="1745" spans="9:9">
      <c r="I1745" s="124"/>
    </row>
    <row r="1746" spans="9:9">
      <c r="I1746" s="124"/>
    </row>
    <row r="1747" spans="9:9">
      <c r="I1747" s="124"/>
    </row>
    <row r="1748" spans="9:9">
      <c r="I1748" s="124"/>
    </row>
    <row r="1749" spans="9:9">
      <c r="I1749" s="124"/>
    </row>
    <row r="1750" spans="9:9">
      <c r="I1750" s="124"/>
    </row>
    <row r="1751" spans="9:9">
      <c r="I1751" s="124"/>
    </row>
    <row r="1752" spans="9:9">
      <c r="I1752" s="124"/>
    </row>
    <row r="1753" spans="9:9">
      <c r="I1753" s="124"/>
    </row>
    <row r="1754" spans="9:9">
      <c r="I1754" s="124"/>
    </row>
    <row r="1755" spans="9:9">
      <c r="I1755" s="124"/>
    </row>
    <row r="1756" spans="9:9">
      <c r="I1756" s="124"/>
    </row>
    <row r="1757" spans="9:9">
      <c r="I1757" s="124"/>
    </row>
    <row r="1758" spans="9:9">
      <c r="I1758" s="124"/>
    </row>
    <row r="1759" spans="9:9">
      <c r="I1759" s="124"/>
    </row>
    <row r="1760" spans="9:9">
      <c r="I1760" s="124"/>
    </row>
    <row r="1761" spans="9:9">
      <c r="I1761" s="124"/>
    </row>
    <row r="1762" spans="9:9">
      <c r="I1762" s="124"/>
    </row>
    <row r="1763" spans="9:9">
      <c r="I1763" s="124"/>
    </row>
    <row r="1764" spans="9:9">
      <c r="I1764" s="124"/>
    </row>
    <row r="1765" spans="9:9">
      <c r="I1765" s="124"/>
    </row>
    <row r="1766" spans="9:9">
      <c r="I1766" s="124"/>
    </row>
    <row r="1767" spans="9:9">
      <c r="I1767" s="124"/>
    </row>
    <row r="1768" spans="9:9">
      <c r="I1768" s="124"/>
    </row>
    <row r="1769" spans="9:9">
      <c r="I1769" s="124"/>
    </row>
    <row r="1770" spans="9:9">
      <c r="I1770" s="124"/>
    </row>
    <row r="1771" spans="9:9">
      <c r="I1771" s="124"/>
    </row>
    <row r="1772" spans="9:9">
      <c r="I1772" s="124"/>
    </row>
    <row r="1773" spans="9:9">
      <c r="I1773" s="124"/>
    </row>
    <row r="1774" spans="9:9">
      <c r="I1774" s="124"/>
    </row>
    <row r="1775" spans="9:9">
      <c r="I1775" s="124"/>
    </row>
    <row r="1776" spans="9:9">
      <c r="I1776" s="124"/>
    </row>
    <row r="1777" spans="9:9">
      <c r="I1777" s="124"/>
    </row>
    <row r="1778" spans="9:9">
      <c r="I1778" s="124"/>
    </row>
    <row r="1779" spans="9:9">
      <c r="I1779" s="124"/>
    </row>
    <row r="1780" spans="9:9">
      <c r="I1780" s="124"/>
    </row>
    <row r="1781" spans="9:9">
      <c r="I1781" s="124"/>
    </row>
    <row r="1782" spans="9:9">
      <c r="I1782" s="124"/>
    </row>
    <row r="1783" spans="9:9">
      <c r="I1783" s="124"/>
    </row>
    <row r="1784" spans="9:9">
      <c r="I1784" s="124"/>
    </row>
    <row r="1785" spans="9:9">
      <c r="I1785" s="124"/>
    </row>
    <row r="1786" spans="9:9">
      <c r="I1786" s="124"/>
    </row>
    <row r="1787" spans="9:9">
      <c r="I1787" s="124"/>
    </row>
    <row r="1788" spans="9:9">
      <c r="I1788" s="124"/>
    </row>
    <row r="1789" spans="9:9">
      <c r="I1789" s="124"/>
    </row>
    <row r="1790" spans="9:9">
      <c r="I1790" s="124"/>
    </row>
    <row r="1791" spans="9:9">
      <c r="I1791" s="124"/>
    </row>
    <row r="1792" spans="9:9">
      <c r="I1792" s="124"/>
    </row>
    <row r="1793" spans="9:9">
      <c r="I1793" s="124"/>
    </row>
    <row r="1794" spans="9:9">
      <c r="I1794" s="124"/>
    </row>
    <row r="1795" spans="9:9">
      <c r="I1795" s="124"/>
    </row>
    <row r="1796" spans="9:9">
      <c r="I1796" s="124"/>
    </row>
    <row r="1797" spans="9:9">
      <c r="I1797" s="124"/>
    </row>
    <row r="1798" spans="9:9">
      <c r="I1798" s="124"/>
    </row>
    <row r="1799" spans="9:9">
      <c r="I1799" s="124"/>
    </row>
    <row r="1800" spans="9:9">
      <c r="I1800" s="124"/>
    </row>
    <row r="1801" spans="9:9">
      <c r="I1801" s="124"/>
    </row>
    <row r="1802" spans="9:9">
      <c r="I1802" s="124"/>
    </row>
    <row r="1803" spans="9:9">
      <c r="I1803" s="124"/>
    </row>
    <row r="1804" spans="9:9">
      <c r="I1804" s="124"/>
    </row>
    <row r="1805" spans="9:9">
      <c r="I1805" s="124"/>
    </row>
    <row r="1806" spans="9:9">
      <c r="I1806" s="124"/>
    </row>
    <row r="1807" spans="9:9">
      <c r="I1807" s="124"/>
    </row>
    <row r="1808" spans="9:9">
      <c r="I1808" s="124"/>
    </row>
    <row r="1809" spans="9:9">
      <c r="I1809" s="124"/>
    </row>
    <row r="1810" spans="9:9">
      <c r="I1810" s="124"/>
    </row>
    <row r="1811" spans="9:9">
      <c r="I1811" s="124"/>
    </row>
    <row r="1812" spans="9:9">
      <c r="I1812" s="124"/>
    </row>
    <row r="1813" spans="9:9">
      <c r="I1813" s="124"/>
    </row>
    <row r="1814" spans="9:9">
      <c r="I1814" s="124"/>
    </row>
    <row r="1815" spans="9:9">
      <c r="I1815" s="124"/>
    </row>
    <row r="1816" spans="9:9">
      <c r="I1816" s="124"/>
    </row>
    <row r="1817" spans="9:9">
      <c r="I1817" s="124"/>
    </row>
    <row r="1818" spans="9:9">
      <c r="I1818" s="124"/>
    </row>
    <row r="1819" spans="9:9">
      <c r="I1819" s="124"/>
    </row>
    <row r="1820" spans="9:9">
      <c r="I1820" s="124"/>
    </row>
    <row r="1821" spans="9:9">
      <c r="I1821" s="124"/>
    </row>
    <row r="1822" spans="9:9">
      <c r="I1822" s="124"/>
    </row>
    <row r="1823" spans="9:9">
      <c r="I1823" s="124"/>
    </row>
    <row r="1824" spans="9:9">
      <c r="I1824" s="124"/>
    </row>
    <row r="1825" spans="9:9">
      <c r="I1825" s="124"/>
    </row>
    <row r="1826" spans="9:9">
      <c r="I1826" s="124"/>
    </row>
    <row r="1827" spans="9:9">
      <c r="I1827" s="124"/>
    </row>
    <row r="1828" spans="9:9">
      <c r="I1828" s="124"/>
    </row>
    <row r="1829" spans="9:9">
      <c r="I1829" s="124"/>
    </row>
    <row r="1830" spans="9:9">
      <c r="I1830" s="124"/>
    </row>
    <row r="1831" spans="9:9">
      <c r="I1831" s="124"/>
    </row>
    <row r="1832" spans="9:9">
      <c r="I1832" s="124"/>
    </row>
    <row r="1833" spans="9:9">
      <c r="I1833" s="124"/>
    </row>
    <row r="1834" spans="9:9">
      <c r="I1834" s="124"/>
    </row>
    <row r="1835" spans="9:9">
      <c r="I1835" s="124"/>
    </row>
    <row r="1836" spans="9:9">
      <c r="I1836" s="124"/>
    </row>
    <row r="1837" spans="9:9">
      <c r="I1837" s="124"/>
    </row>
    <row r="1838" spans="9:9">
      <c r="I1838" s="124"/>
    </row>
    <row r="1839" spans="9:9">
      <c r="I1839" s="124"/>
    </row>
    <row r="1840" spans="9:9">
      <c r="I1840" s="124"/>
    </row>
    <row r="1841" spans="9:9">
      <c r="I1841" s="124"/>
    </row>
    <row r="1842" spans="9:9">
      <c r="I1842" s="124"/>
    </row>
    <row r="1843" spans="9:9">
      <c r="I1843" s="124"/>
    </row>
    <row r="1844" spans="9:9">
      <c r="I1844" s="124"/>
    </row>
    <row r="1845" spans="9:9">
      <c r="I1845" s="124"/>
    </row>
    <row r="1846" spans="9:9">
      <c r="I1846" s="124"/>
    </row>
    <row r="1847" spans="9:9">
      <c r="I1847" s="124"/>
    </row>
    <row r="1848" spans="9:9">
      <c r="I1848" s="124"/>
    </row>
    <row r="1849" spans="9:9">
      <c r="I1849" s="124"/>
    </row>
    <row r="1850" spans="9:9">
      <c r="I1850" s="124"/>
    </row>
    <row r="1851" spans="9:9">
      <c r="I1851" s="124"/>
    </row>
    <row r="1852" spans="9:9">
      <c r="I1852" s="124"/>
    </row>
    <row r="1853" spans="9:9">
      <c r="I1853" s="124"/>
    </row>
    <row r="1854" spans="9:9">
      <c r="I1854" s="124"/>
    </row>
    <row r="1855" spans="9:9">
      <c r="I1855" s="124"/>
    </row>
    <row r="1856" spans="9:9">
      <c r="I1856" s="124"/>
    </row>
    <row r="1857" spans="9:9">
      <c r="I1857" s="124"/>
    </row>
    <row r="1858" spans="9:9">
      <c r="I1858" s="124"/>
    </row>
    <row r="1859" spans="9:9">
      <c r="I1859" s="124"/>
    </row>
    <row r="1860" spans="9:9">
      <c r="I1860" s="124"/>
    </row>
    <row r="1861" spans="9:9">
      <c r="I1861" s="124"/>
    </row>
    <row r="1862" spans="9:9">
      <c r="I1862" s="124"/>
    </row>
    <row r="1863" spans="9:9">
      <c r="I1863" s="124"/>
    </row>
    <row r="1864" spans="9:9">
      <c r="I1864" s="124"/>
    </row>
    <row r="1865" spans="9:9">
      <c r="I1865" s="124"/>
    </row>
    <row r="1866" spans="9:9">
      <c r="I1866" s="124"/>
    </row>
    <row r="1867" spans="9:9">
      <c r="I1867" s="124"/>
    </row>
    <row r="1868" spans="9:9">
      <c r="I1868" s="124"/>
    </row>
    <row r="1869" spans="9:9">
      <c r="I1869" s="124"/>
    </row>
    <row r="1870" spans="9:9">
      <c r="I1870" s="124"/>
    </row>
    <row r="1871" spans="9:9">
      <c r="I1871" s="124"/>
    </row>
    <row r="1872" spans="9:9">
      <c r="I1872" s="124"/>
    </row>
    <row r="1873" spans="9:9">
      <c r="I1873" s="124"/>
    </row>
    <row r="1874" spans="9:9">
      <c r="I1874" s="124"/>
    </row>
    <row r="1875" spans="9:9">
      <c r="I1875" s="124"/>
    </row>
    <row r="1876" spans="9:9">
      <c r="I1876" s="124"/>
    </row>
    <row r="1877" spans="9:9">
      <c r="I1877" s="124"/>
    </row>
    <row r="1878" spans="9:9">
      <c r="I1878" s="124"/>
    </row>
    <row r="1879" spans="9:9">
      <c r="I1879" s="124"/>
    </row>
    <row r="1880" spans="9:9">
      <c r="I1880" s="124"/>
    </row>
    <row r="1881" spans="9:9">
      <c r="I1881" s="124"/>
    </row>
    <row r="1882" spans="9:9">
      <c r="I1882" s="124"/>
    </row>
    <row r="1883" spans="9:9">
      <c r="I1883" s="124"/>
    </row>
    <row r="1884" spans="9:9">
      <c r="I1884" s="124"/>
    </row>
    <row r="1885" spans="9:9">
      <c r="I1885" s="124"/>
    </row>
    <row r="1886" spans="9:9">
      <c r="I1886" s="124"/>
    </row>
    <row r="1887" spans="9:9">
      <c r="I1887" s="124"/>
    </row>
    <row r="1888" spans="9:9">
      <c r="I1888" s="124"/>
    </row>
    <row r="1889" spans="9:9">
      <c r="I1889" s="124"/>
    </row>
    <row r="1890" spans="9:9">
      <c r="I1890" s="124"/>
    </row>
    <row r="1891" spans="9:9">
      <c r="I1891" s="124"/>
    </row>
    <row r="1892" spans="9:9">
      <c r="I1892" s="124"/>
    </row>
    <row r="1893" spans="9:9">
      <c r="I1893" s="124"/>
    </row>
    <row r="1894" spans="9:9">
      <c r="I1894" s="124"/>
    </row>
    <row r="1895" spans="9:9">
      <c r="I1895" s="124"/>
    </row>
    <row r="1896" spans="9:9">
      <c r="I1896" s="124"/>
    </row>
    <row r="1897" spans="9:9">
      <c r="I1897" s="124"/>
    </row>
    <row r="1898" spans="9:9">
      <c r="I1898" s="124"/>
    </row>
    <row r="1899" spans="9:9">
      <c r="I1899" s="124"/>
    </row>
    <row r="1900" spans="9:9">
      <c r="I1900" s="124"/>
    </row>
    <row r="1901" spans="9:9">
      <c r="I1901" s="124"/>
    </row>
    <row r="1902" spans="9:9">
      <c r="I1902" s="124"/>
    </row>
    <row r="1903" spans="9:9">
      <c r="I1903" s="124"/>
    </row>
    <row r="1904" spans="9:9">
      <c r="I1904" s="124"/>
    </row>
    <row r="1905" spans="9:9">
      <c r="I1905" s="124"/>
    </row>
    <row r="1906" spans="9:9">
      <c r="I1906" s="124"/>
    </row>
    <row r="1907" spans="9:9">
      <c r="I1907" s="124"/>
    </row>
    <row r="1908" spans="9:9">
      <c r="I1908" s="124"/>
    </row>
    <row r="1909" spans="9:9">
      <c r="I1909" s="124"/>
    </row>
    <row r="1910" spans="9:9">
      <c r="I1910" s="124"/>
    </row>
    <row r="1911" spans="9:9">
      <c r="I1911" s="124"/>
    </row>
    <row r="1912" spans="9:9">
      <c r="I1912" s="124"/>
    </row>
    <row r="1913" spans="9:9">
      <c r="I1913" s="124"/>
    </row>
    <row r="1914" spans="9:9">
      <c r="I1914" s="124"/>
    </row>
    <row r="1915" spans="9:9">
      <c r="I1915" s="124"/>
    </row>
    <row r="1916" spans="9:9">
      <c r="I1916" s="124"/>
    </row>
    <row r="1917" spans="9:9">
      <c r="I1917" s="124"/>
    </row>
    <row r="1918" spans="9:9">
      <c r="I1918" s="124"/>
    </row>
    <row r="1919" spans="9:9">
      <c r="I1919" s="124"/>
    </row>
    <row r="1920" spans="9:9">
      <c r="I1920" s="124"/>
    </row>
    <row r="1921" spans="9:9">
      <c r="I1921" s="124"/>
    </row>
    <row r="1922" spans="9:9">
      <c r="I1922" s="124"/>
    </row>
    <row r="1923" spans="9:9">
      <c r="I1923" s="124"/>
    </row>
    <row r="1924" spans="9:9">
      <c r="I1924" s="124"/>
    </row>
    <row r="1925" spans="9:9">
      <c r="I1925" s="124"/>
    </row>
    <row r="1926" spans="9:9">
      <c r="I1926" s="124"/>
    </row>
    <row r="1927" spans="9:9">
      <c r="I1927" s="124"/>
    </row>
    <row r="1928" spans="9:9">
      <c r="I1928" s="124"/>
    </row>
    <row r="1929" spans="9:9">
      <c r="I1929" s="124"/>
    </row>
    <row r="1930" spans="9:9">
      <c r="I1930" s="124"/>
    </row>
    <row r="1931" spans="9:9">
      <c r="I1931" s="124"/>
    </row>
    <row r="1932" spans="9:9">
      <c r="I1932" s="124"/>
    </row>
    <row r="1933" spans="9:9">
      <c r="I1933" s="124"/>
    </row>
    <row r="1934" spans="9:9">
      <c r="I1934" s="124"/>
    </row>
    <row r="1935" spans="9:9">
      <c r="I1935" s="124"/>
    </row>
    <row r="1936" spans="9:9">
      <c r="I1936" s="124"/>
    </row>
    <row r="1937" spans="9:9">
      <c r="I1937" s="124"/>
    </row>
    <row r="1938" spans="9:9">
      <c r="I1938" s="124"/>
    </row>
    <row r="1939" spans="9:9">
      <c r="I1939" s="124"/>
    </row>
    <row r="1940" spans="9:9">
      <c r="I1940" s="124"/>
    </row>
    <row r="1941" spans="9:9">
      <c r="I1941" s="124"/>
    </row>
    <row r="1942" spans="9:9">
      <c r="I1942" s="124"/>
    </row>
    <row r="1943" spans="9:9">
      <c r="I1943" s="124"/>
    </row>
    <row r="1944" spans="9:9">
      <c r="I1944" s="124"/>
    </row>
    <row r="1945" spans="9:9">
      <c r="I1945" s="124"/>
    </row>
    <row r="1946" spans="9:9">
      <c r="I1946" s="124"/>
    </row>
    <row r="1947" spans="9:9">
      <c r="I1947" s="124"/>
    </row>
    <row r="1948" spans="9:9">
      <c r="I1948" s="124"/>
    </row>
    <row r="1949" spans="9:9">
      <c r="I1949" s="124"/>
    </row>
    <row r="1950" spans="9:9">
      <c r="I1950" s="124"/>
    </row>
    <row r="1951" spans="9:9">
      <c r="I1951" s="124"/>
    </row>
    <row r="1952" spans="9:9">
      <c r="I1952" s="124"/>
    </row>
    <row r="1953" spans="9:9">
      <c r="I1953" s="124"/>
    </row>
    <row r="1954" spans="9:9">
      <c r="I1954" s="124"/>
    </row>
    <row r="1955" spans="9:9">
      <c r="I1955" s="124"/>
    </row>
    <row r="1956" spans="9:9">
      <c r="I1956" s="124"/>
    </row>
    <row r="1957" spans="9:9">
      <c r="I1957" s="124"/>
    </row>
    <row r="1958" spans="9:9">
      <c r="I1958" s="124"/>
    </row>
    <row r="1959" spans="9:9">
      <c r="I1959" s="124"/>
    </row>
    <row r="1960" spans="9:9">
      <c r="I1960" s="124"/>
    </row>
    <row r="1961" spans="9:9">
      <c r="I1961" s="124"/>
    </row>
    <row r="1962" spans="9:9">
      <c r="I1962" s="124"/>
    </row>
    <row r="1963" spans="9:9">
      <c r="I1963" s="124"/>
    </row>
    <row r="1964" spans="9:9">
      <c r="I1964" s="124"/>
    </row>
    <row r="1965" spans="9:9">
      <c r="I1965" s="124"/>
    </row>
    <row r="1966" spans="9:9">
      <c r="I1966" s="124"/>
    </row>
    <row r="1967" spans="9:9">
      <c r="I1967" s="124"/>
    </row>
    <row r="1968" spans="9:9">
      <c r="I1968" s="124"/>
    </row>
    <row r="1969" spans="9:9">
      <c r="I1969" s="124"/>
    </row>
    <row r="1970" spans="9:9">
      <c r="I1970" s="124"/>
    </row>
    <row r="1971" spans="9:9">
      <c r="I1971" s="124"/>
    </row>
    <row r="1972" spans="9:9">
      <c r="I1972" s="124"/>
    </row>
    <row r="1973" spans="9:9">
      <c r="I1973" s="124"/>
    </row>
    <row r="1974" spans="9:9">
      <c r="I1974" s="124"/>
    </row>
    <row r="1975" spans="9:9">
      <c r="I1975" s="124"/>
    </row>
    <row r="1976" spans="9:9">
      <c r="I1976" s="124"/>
    </row>
    <row r="1977" spans="9:9">
      <c r="I1977" s="124"/>
    </row>
    <row r="1978" spans="9:9">
      <c r="I1978" s="124"/>
    </row>
    <row r="1979" spans="9:9">
      <c r="I1979" s="124"/>
    </row>
    <row r="1980" spans="9:9">
      <c r="I1980" s="124"/>
    </row>
    <row r="1981" spans="9:9">
      <c r="I1981" s="124"/>
    </row>
    <row r="1982" spans="9:9">
      <c r="I1982" s="124"/>
    </row>
    <row r="1983" spans="9:9">
      <c r="I1983" s="124"/>
    </row>
    <row r="1984" spans="9:9">
      <c r="I1984" s="124"/>
    </row>
    <row r="1985" spans="9:9">
      <c r="I1985" s="124"/>
    </row>
    <row r="1986" spans="9:9">
      <c r="I1986" s="124"/>
    </row>
    <row r="1987" spans="9:9">
      <c r="I1987" s="124"/>
    </row>
    <row r="1988" spans="9:9">
      <c r="I1988" s="124"/>
    </row>
    <row r="1989" spans="9:9">
      <c r="I1989" s="124"/>
    </row>
    <row r="1990" spans="9:9">
      <c r="I1990" s="124"/>
    </row>
    <row r="1991" spans="9:9">
      <c r="I1991" s="124"/>
    </row>
    <row r="1992" spans="9:9">
      <c r="I1992" s="124"/>
    </row>
    <row r="1993" spans="9:9">
      <c r="I1993" s="124"/>
    </row>
    <row r="1994" spans="9:9">
      <c r="I1994" s="124"/>
    </row>
    <row r="1995" spans="9:9">
      <c r="I1995" s="124"/>
    </row>
    <row r="1996" spans="9:9">
      <c r="I1996" s="124"/>
    </row>
    <row r="1997" spans="9:9">
      <c r="I1997" s="124"/>
    </row>
    <row r="1998" spans="9:9">
      <c r="I1998" s="124"/>
    </row>
    <row r="1999" spans="9:9">
      <c r="I1999" s="124"/>
    </row>
    <row r="2000" spans="9:9">
      <c r="I2000" s="124"/>
    </row>
    <row r="2001" spans="9:9">
      <c r="I2001" s="124"/>
    </row>
    <row r="2002" spans="9:9">
      <c r="I2002" s="124"/>
    </row>
    <row r="2003" spans="9:9">
      <c r="I2003" s="124"/>
    </row>
    <row r="2004" spans="9:9">
      <c r="I2004" s="124"/>
    </row>
    <row r="2005" spans="9:9">
      <c r="I2005" s="124"/>
    </row>
    <row r="2006" spans="9:9">
      <c r="I2006" s="124"/>
    </row>
    <row r="2007" spans="9:9">
      <c r="I2007" s="124"/>
    </row>
    <row r="2008" spans="9:9">
      <c r="I2008" s="124"/>
    </row>
    <row r="2009" spans="9:9">
      <c r="I2009" s="124"/>
    </row>
    <row r="2010" spans="9:9">
      <c r="I2010" s="124"/>
    </row>
    <row r="2011" spans="9:9">
      <c r="I2011" s="124"/>
    </row>
    <row r="2012" spans="9:9">
      <c r="I2012" s="124"/>
    </row>
    <row r="2013" spans="9:9">
      <c r="I2013" s="124"/>
    </row>
    <row r="2014" spans="9:9">
      <c r="I2014" s="124"/>
    </row>
    <row r="2015" spans="9:9">
      <c r="I2015" s="124"/>
    </row>
    <row r="2016" spans="9:9">
      <c r="I2016" s="124"/>
    </row>
    <row r="2017" spans="9:9">
      <c r="I2017" s="124"/>
    </row>
    <row r="2018" spans="9:9">
      <c r="I2018" s="124"/>
    </row>
    <row r="2019" spans="9:9">
      <c r="I2019" s="124"/>
    </row>
    <row r="2020" spans="9:9">
      <c r="I2020" s="124"/>
    </row>
    <row r="2021" spans="9:9">
      <c r="I2021" s="124"/>
    </row>
    <row r="2022" spans="9:9">
      <c r="I2022" s="124"/>
    </row>
    <row r="2023" spans="9:9">
      <c r="I2023" s="124"/>
    </row>
    <row r="2024" spans="9:9">
      <c r="I2024" s="124"/>
    </row>
    <row r="2025" spans="9:9">
      <c r="I2025" s="124"/>
    </row>
    <row r="2026" spans="9:9">
      <c r="I2026" s="124"/>
    </row>
    <row r="2027" spans="9:9">
      <c r="I2027" s="124"/>
    </row>
    <row r="2028" spans="9:9">
      <c r="I2028" s="124"/>
    </row>
    <row r="2029" spans="9:9">
      <c r="I2029" s="124"/>
    </row>
    <row r="2030" spans="9:9">
      <c r="I2030" s="124"/>
    </row>
    <row r="2031" spans="9:9">
      <c r="I2031" s="124"/>
    </row>
    <row r="2032" spans="9:9">
      <c r="I2032" s="124"/>
    </row>
    <row r="2033" spans="9:9">
      <c r="I2033" s="124"/>
    </row>
    <row r="2034" spans="9:9">
      <c r="I2034" s="124"/>
    </row>
    <row r="2035" spans="9:9">
      <c r="I2035" s="124"/>
    </row>
    <row r="2036" spans="9:9">
      <c r="I2036" s="124"/>
    </row>
    <row r="2037" spans="9:9">
      <c r="I2037" s="124"/>
    </row>
    <row r="2038" spans="9:9">
      <c r="I2038" s="124"/>
    </row>
    <row r="2039" spans="9:9">
      <c r="I2039" s="124"/>
    </row>
    <row r="2040" spans="9:9">
      <c r="I2040" s="124"/>
    </row>
    <row r="2041" spans="9:9">
      <c r="I2041" s="124"/>
    </row>
    <row r="2042" spans="9:9">
      <c r="I2042" s="124"/>
    </row>
    <row r="2043" spans="9:9">
      <c r="I2043" s="124"/>
    </row>
    <row r="2044" spans="9:9">
      <c r="I2044" s="124"/>
    </row>
    <row r="2045" spans="9:9">
      <c r="I2045" s="124"/>
    </row>
    <row r="2046" spans="9:9">
      <c r="I2046" s="124"/>
    </row>
    <row r="2047" spans="9:9">
      <c r="I2047" s="124"/>
    </row>
    <row r="2048" spans="9:9">
      <c r="I2048" s="124"/>
    </row>
    <row r="2049" spans="9:9">
      <c r="I2049" s="124"/>
    </row>
    <row r="2050" spans="9:9">
      <c r="I2050" s="124"/>
    </row>
    <row r="2051" spans="9:9">
      <c r="I2051" s="124"/>
    </row>
    <row r="2052" spans="9:9">
      <c r="I2052" s="124"/>
    </row>
    <row r="2053" spans="9:9">
      <c r="I2053" s="124"/>
    </row>
    <row r="2054" spans="9:9">
      <c r="I2054" s="124"/>
    </row>
    <row r="2055" spans="9:9">
      <c r="I2055" s="124"/>
    </row>
    <row r="2056" spans="9:9">
      <c r="I2056" s="124"/>
    </row>
    <row r="2057" spans="9:9">
      <c r="I2057" s="124"/>
    </row>
    <row r="2058" spans="9:9">
      <c r="I2058" s="124"/>
    </row>
    <row r="2059" spans="9:9">
      <c r="I2059" s="124"/>
    </row>
    <row r="2060" spans="9:9">
      <c r="I2060" s="124"/>
    </row>
    <row r="2061" spans="9:9">
      <c r="I2061" s="124"/>
    </row>
    <row r="2062" spans="9:9">
      <c r="I2062" s="124"/>
    </row>
    <row r="2063" spans="9:9">
      <c r="I2063" s="124"/>
    </row>
    <row r="2064" spans="9:9">
      <c r="I2064" s="124"/>
    </row>
    <row r="2065" spans="9:9">
      <c r="I2065" s="124"/>
    </row>
    <row r="2066" spans="9:9">
      <c r="I2066" s="124"/>
    </row>
    <row r="2067" spans="9:9">
      <c r="I2067" s="124"/>
    </row>
    <row r="2068" spans="9:9">
      <c r="I2068" s="124"/>
    </row>
    <row r="2069" spans="9:9">
      <c r="I2069" s="124"/>
    </row>
    <row r="2070" spans="9:9">
      <c r="I2070" s="124"/>
    </row>
    <row r="2071" spans="9:9">
      <c r="I2071" s="124"/>
    </row>
    <row r="2072" spans="9:9">
      <c r="I2072" s="124"/>
    </row>
    <row r="2073" spans="9:9">
      <c r="I2073" s="124"/>
    </row>
    <row r="2074" spans="9:9">
      <c r="I2074" s="124"/>
    </row>
    <row r="2075" spans="9:9">
      <c r="I2075" s="124"/>
    </row>
    <row r="2076" spans="9:9">
      <c r="I2076" s="124"/>
    </row>
    <row r="2077" spans="9:9">
      <c r="I2077" s="124"/>
    </row>
    <row r="2078" spans="9:9">
      <c r="I2078" s="124"/>
    </row>
    <row r="2079" spans="9:9">
      <c r="I2079" s="124"/>
    </row>
    <row r="2080" spans="9:9">
      <c r="I2080" s="124"/>
    </row>
    <row r="2081" spans="9:9">
      <c r="I2081" s="124"/>
    </row>
    <row r="2082" spans="9:9">
      <c r="I2082" s="124"/>
    </row>
    <row r="2083" spans="9:9">
      <c r="I2083" s="124"/>
    </row>
    <row r="2084" spans="9:9">
      <c r="I2084" s="124"/>
    </row>
    <row r="2085" spans="9:9">
      <c r="I2085" s="124"/>
    </row>
    <row r="2086" spans="9:9">
      <c r="I2086" s="124"/>
    </row>
    <row r="2087" spans="9:9">
      <c r="I2087" s="124"/>
    </row>
    <row r="2088" spans="9:9">
      <c r="I2088" s="124"/>
    </row>
    <row r="2089" spans="9:9">
      <c r="I2089" s="124"/>
    </row>
    <row r="2090" spans="9:9">
      <c r="I2090" s="124"/>
    </row>
    <row r="2091" spans="9:9">
      <c r="I2091" s="124"/>
    </row>
    <row r="2092" spans="9:9">
      <c r="I2092" s="124"/>
    </row>
    <row r="2093" spans="9:9">
      <c r="I2093" s="124"/>
    </row>
    <row r="2094" spans="9:9">
      <c r="I2094" s="124"/>
    </row>
    <row r="2095" spans="9:9">
      <c r="I2095" s="124"/>
    </row>
    <row r="2096" spans="9:9">
      <c r="I2096" s="124"/>
    </row>
    <row r="2097" spans="9:9">
      <c r="I2097" s="124"/>
    </row>
    <row r="2098" spans="9:9">
      <c r="I2098" s="124"/>
    </row>
    <row r="2099" spans="9:9">
      <c r="I2099" s="124"/>
    </row>
    <row r="2100" spans="9:9">
      <c r="I2100" s="124"/>
    </row>
    <row r="2101" spans="9:9">
      <c r="I2101" s="124"/>
    </row>
    <row r="2102" spans="9:9">
      <c r="I2102" s="124"/>
    </row>
    <row r="2103" spans="9:9">
      <c r="I2103" s="124"/>
    </row>
    <row r="2104" spans="9:9">
      <c r="I2104" s="124"/>
    </row>
    <row r="2105" spans="9:9">
      <c r="I2105" s="124"/>
    </row>
    <row r="2106" spans="9:9">
      <c r="I2106" s="124"/>
    </row>
    <row r="2107" spans="9:9">
      <c r="I2107" s="124"/>
    </row>
    <row r="2108" spans="9:9">
      <c r="I2108" s="124"/>
    </row>
    <row r="2109" spans="9:9">
      <c r="I2109" s="124"/>
    </row>
    <row r="2110" spans="9:9">
      <c r="I2110" s="124"/>
    </row>
    <row r="2111" spans="9:9">
      <c r="I2111" s="124"/>
    </row>
    <row r="2112" spans="9:9">
      <c r="I2112" s="124"/>
    </row>
    <row r="2113" spans="9:9">
      <c r="I2113" s="124"/>
    </row>
    <row r="2114" spans="9:9">
      <c r="I2114" s="124"/>
    </row>
    <row r="2115" spans="9:9">
      <c r="I2115" s="124"/>
    </row>
    <row r="2116" spans="9:9">
      <c r="I2116" s="124"/>
    </row>
    <row r="2117" spans="9:9">
      <c r="I2117" s="124"/>
    </row>
    <row r="2118" spans="9:9">
      <c r="I2118" s="124"/>
    </row>
    <row r="2119" spans="9:9">
      <c r="I2119" s="124"/>
    </row>
    <row r="2120" spans="9:9">
      <c r="I2120" s="124"/>
    </row>
    <row r="2121" spans="9:9">
      <c r="I2121" s="124"/>
    </row>
    <row r="2122" spans="9:9">
      <c r="I2122" s="124"/>
    </row>
    <row r="2123" spans="9:9">
      <c r="I2123" s="124"/>
    </row>
    <row r="2124" spans="9:9">
      <c r="I2124" s="124"/>
    </row>
    <row r="2125" spans="9:9">
      <c r="I2125" s="124"/>
    </row>
    <row r="2126" spans="9:9">
      <c r="I2126" s="124"/>
    </row>
    <row r="2127" spans="9:9">
      <c r="I2127" s="124"/>
    </row>
    <row r="2128" spans="9:9">
      <c r="I2128" s="124"/>
    </row>
    <row r="2129" spans="9:9">
      <c r="I2129" s="124"/>
    </row>
    <row r="2130" spans="9:9">
      <c r="I2130" s="124"/>
    </row>
    <row r="2131" spans="9:9">
      <c r="I2131" s="124"/>
    </row>
    <row r="2132" spans="9:9">
      <c r="I2132" s="124"/>
    </row>
    <row r="2133" spans="9:9">
      <c r="I2133" s="124"/>
    </row>
    <row r="2134" spans="9:9">
      <c r="I2134" s="124"/>
    </row>
    <row r="2135" spans="9:9">
      <c r="I2135" s="124"/>
    </row>
    <row r="2136" spans="9:9">
      <c r="I2136" s="124"/>
    </row>
    <row r="2137" spans="9:9">
      <c r="I2137" s="124"/>
    </row>
    <row r="2138" spans="9:9">
      <c r="I2138" s="124"/>
    </row>
    <row r="2139" spans="9:9">
      <c r="I2139" s="124"/>
    </row>
    <row r="2140" spans="9:9">
      <c r="I2140" s="124"/>
    </row>
    <row r="2141" spans="9:9">
      <c r="I2141" s="124"/>
    </row>
    <row r="2142" spans="9:9">
      <c r="I2142" s="124"/>
    </row>
    <row r="2143" spans="9:9">
      <c r="I2143" s="124"/>
    </row>
    <row r="2144" spans="9:9">
      <c r="I2144" s="124"/>
    </row>
    <row r="2145" spans="9:9">
      <c r="I2145" s="124"/>
    </row>
    <row r="2146" spans="9:9">
      <c r="I2146" s="124"/>
    </row>
    <row r="2147" spans="9:9">
      <c r="I2147" s="124"/>
    </row>
    <row r="2148" spans="9:9">
      <c r="I2148" s="124"/>
    </row>
    <row r="2149" spans="9:9">
      <c r="I2149" s="124"/>
    </row>
    <row r="2150" spans="9:9">
      <c r="I2150" s="124"/>
    </row>
    <row r="2151" spans="9:9">
      <c r="I2151" s="124"/>
    </row>
    <row r="2152" spans="9:9">
      <c r="I2152" s="124"/>
    </row>
    <row r="2153" spans="9:9">
      <c r="I2153" s="124"/>
    </row>
    <row r="2154" spans="9:9">
      <c r="I2154" s="124"/>
    </row>
    <row r="2155" spans="9:9">
      <c r="I2155" s="124"/>
    </row>
    <row r="2156" spans="9:9">
      <c r="I2156" s="124"/>
    </row>
    <row r="2157" spans="9:9">
      <c r="I2157" s="124"/>
    </row>
    <row r="2158" spans="9:9">
      <c r="I2158" s="124"/>
    </row>
    <row r="2159" spans="9:9">
      <c r="I2159" s="124"/>
    </row>
    <row r="2160" spans="9:9">
      <c r="I2160" s="124"/>
    </row>
    <row r="2161" spans="9:9">
      <c r="I2161" s="124"/>
    </row>
    <row r="2162" spans="9:9">
      <c r="I2162" s="124"/>
    </row>
    <row r="2163" spans="9:9">
      <c r="I2163" s="124"/>
    </row>
    <row r="2164" spans="9:9">
      <c r="I2164" s="124"/>
    </row>
    <row r="2165" spans="9:9">
      <c r="I2165" s="124"/>
    </row>
    <row r="2166" spans="9:9">
      <c r="I2166" s="124"/>
    </row>
    <row r="2167" spans="9:9">
      <c r="I2167" s="124"/>
    </row>
    <row r="2168" spans="9:9">
      <c r="I2168" s="124"/>
    </row>
    <row r="2169" spans="9:9">
      <c r="I2169" s="124"/>
    </row>
    <row r="2170" spans="9:9">
      <c r="I2170" s="124"/>
    </row>
    <row r="2171" spans="9:9">
      <c r="I2171" s="124"/>
    </row>
    <row r="2172" spans="9:9">
      <c r="I2172" s="124"/>
    </row>
    <row r="2173" spans="9:9">
      <c r="I2173" s="124"/>
    </row>
    <row r="2174" spans="9:9">
      <c r="I2174" s="124"/>
    </row>
    <row r="2175" spans="9:9">
      <c r="I2175" s="124"/>
    </row>
    <row r="2176" spans="9:9">
      <c r="I2176" s="124"/>
    </row>
    <row r="2177" spans="9:9">
      <c r="I2177" s="124"/>
    </row>
    <row r="2178" spans="9:9">
      <c r="I2178" s="124"/>
    </row>
    <row r="2179" spans="9:9">
      <c r="I2179" s="124"/>
    </row>
    <row r="2180" spans="9:9">
      <c r="I2180" s="124"/>
    </row>
    <row r="2181" spans="9:9">
      <c r="I2181" s="124"/>
    </row>
    <row r="2182" spans="9:9">
      <c r="I2182" s="124"/>
    </row>
    <row r="2183" spans="9:9">
      <c r="I2183" s="124"/>
    </row>
    <row r="2184" spans="9:9">
      <c r="I2184" s="124"/>
    </row>
    <row r="2185" spans="9:9">
      <c r="I2185" s="124"/>
    </row>
    <row r="2186" spans="9:9">
      <c r="I2186" s="124"/>
    </row>
    <row r="2187" spans="9:9">
      <c r="I2187" s="124"/>
    </row>
    <row r="2188" spans="9:9">
      <c r="I2188" s="124"/>
    </row>
    <row r="2189" spans="9:9">
      <c r="I2189" s="124"/>
    </row>
    <row r="2190" spans="9:9">
      <c r="I2190" s="124"/>
    </row>
    <row r="2191" spans="9:9">
      <c r="I2191" s="124"/>
    </row>
    <row r="2192" spans="9:9">
      <c r="I2192" s="124"/>
    </row>
    <row r="2193" spans="9:9">
      <c r="I2193" s="124"/>
    </row>
    <row r="2194" spans="9:9">
      <c r="I2194" s="124"/>
    </row>
    <row r="2195" spans="9:9">
      <c r="I2195" s="124"/>
    </row>
    <row r="2196" spans="9:9">
      <c r="I2196" s="124"/>
    </row>
    <row r="2197" spans="9:9">
      <c r="I2197" s="124"/>
    </row>
    <row r="2198" spans="9:9">
      <c r="I2198" s="124"/>
    </row>
    <row r="2199" spans="9:9">
      <c r="I2199" s="124"/>
    </row>
    <row r="2200" spans="9:9">
      <c r="I2200" s="124"/>
    </row>
    <row r="2201" spans="9:9">
      <c r="I2201" s="124"/>
    </row>
    <row r="2202" spans="9:9">
      <c r="I2202" s="124"/>
    </row>
    <row r="2203" spans="9:9">
      <c r="I2203" s="124"/>
    </row>
    <row r="2204" spans="9:9">
      <c r="I2204" s="124"/>
    </row>
    <row r="2205" spans="9:9">
      <c r="I2205" s="124"/>
    </row>
    <row r="2206" spans="9:9">
      <c r="I2206" s="124"/>
    </row>
    <row r="2207" spans="9:9">
      <c r="I2207" s="124"/>
    </row>
    <row r="2208" spans="9:9">
      <c r="I2208" s="124"/>
    </row>
    <row r="2209" spans="9:9">
      <c r="I2209" s="124"/>
    </row>
    <row r="2210" spans="9:9">
      <c r="I2210" s="124"/>
    </row>
    <row r="2211" spans="9:9">
      <c r="I2211" s="124"/>
    </row>
    <row r="2212" spans="9:9">
      <c r="I2212" s="124"/>
    </row>
    <row r="2213" spans="9:9">
      <c r="I2213" s="124"/>
    </row>
    <row r="2214" spans="9:9">
      <c r="I2214" s="124"/>
    </row>
    <row r="2215" spans="9:9">
      <c r="I2215" s="124"/>
    </row>
    <row r="2216" spans="9:9">
      <c r="I2216" s="124"/>
    </row>
    <row r="2217" spans="9:9">
      <c r="I2217" s="124"/>
    </row>
    <row r="2218" spans="9:9">
      <c r="I2218" s="124"/>
    </row>
    <row r="2219" spans="9:9">
      <c r="I2219" s="124"/>
    </row>
    <row r="2220" spans="9:9">
      <c r="I2220" s="124"/>
    </row>
    <row r="2221" spans="9:9">
      <c r="I2221" s="124"/>
    </row>
    <row r="2222" spans="9:9">
      <c r="I2222" s="124"/>
    </row>
    <row r="2223" spans="9:9">
      <c r="I2223" s="124"/>
    </row>
    <row r="2224" spans="9:9">
      <c r="I2224" s="124"/>
    </row>
    <row r="2225" spans="9:9">
      <c r="I2225" s="124"/>
    </row>
    <row r="2226" spans="9:9">
      <c r="I2226" s="124"/>
    </row>
    <row r="2227" spans="9:9">
      <c r="I2227" s="124"/>
    </row>
    <row r="2228" spans="9:9">
      <c r="I2228" s="124"/>
    </row>
    <row r="2229" spans="9:9">
      <c r="I2229" s="124"/>
    </row>
    <row r="2230" spans="9:9">
      <c r="I2230" s="124"/>
    </row>
    <row r="2231" spans="9:9">
      <c r="I2231" s="124"/>
    </row>
    <row r="2232" spans="9:9">
      <c r="I2232" s="124"/>
    </row>
    <row r="2233" spans="9:9">
      <c r="I2233" s="124"/>
    </row>
    <row r="2234" spans="9:9">
      <c r="I2234" s="124"/>
    </row>
    <row r="2235" spans="9:9">
      <c r="I2235" s="124"/>
    </row>
    <row r="2236" spans="9:9">
      <c r="I2236" s="124"/>
    </row>
    <row r="2237" spans="9:9">
      <c r="I2237" s="124"/>
    </row>
    <row r="2238" spans="9:9">
      <c r="I2238" s="124"/>
    </row>
    <row r="2239" spans="9:9">
      <c r="I2239" s="124"/>
    </row>
    <row r="2240" spans="9:9">
      <c r="I2240" s="124"/>
    </row>
    <row r="2241" spans="9:9">
      <c r="I2241" s="124"/>
    </row>
    <row r="2242" spans="9:9">
      <c r="I2242" s="124"/>
    </row>
    <row r="2243" spans="9:9">
      <c r="I2243" s="124"/>
    </row>
    <row r="2244" spans="9:9">
      <c r="I2244" s="124"/>
    </row>
    <row r="2245" spans="9:9">
      <c r="I2245" s="124"/>
    </row>
    <row r="2246" spans="9:9">
      <c r="I2246" s="124"/>
    </row>
    <row r="2247" spans="9:9">
      <c r="I2247" s="124"/>
    </row>
    <row r="2248" spans="9:9">
      <c r="I2248" s="124"/>
    </row>
    <row r="2249" spans="9:9">
      <c r="I2249" s="124"/>
    </row>
    <row r="2250" spans="9:9">
      <c r="I2250" s="124"/>
    </row>
    <row r="2251" spans="9:9">
      <c r="I2251" s="124"/>
    </row>
    <row r="2252" spans="9:9">
      <c r="I2252" s="124"/>
    </row>
    <row r="2253" spans="9:9">
      <c r="I2253" s="124"/>
    </row>
    <row r="2254" spans="9:9">
      <c r="I2254" s="124"/>
    </row>
    <row r="2255" spans="9:9">
      <c r="I2255" s="124"/>
    </row>
    <row r="2256" spans="9:9">
      <c r="I2256" s="124"/>
    </row>
    <row r="2257" spans="9:9">
      <c r="I2257" s="124"/>
    </row>
    <row r="2258" spans="9:9">
      <c r="I2258" s="124"/>
    </row>
    <row r="2259" spans="9:9">
      <c r="I2259" s="124"/>
    </row>
    <row r="2260" spans="9:9">
      <c r="I2260" s="124"/>
    </row>
    <row r="2261" spans="9:9">
      <c r="I2261" s="124"/>
    </row>
    <row r="2262" spans="9:9">
      <c r="I2262" s="124"/>
    </row>
    <row r="2263" spans="9:9">
      <c r="I2263" s="124"/>
    </row>
    <row r="2264" spans="9:9">
      <c r="I2264" s="124"/>
    </row>
    <row r="2265" spans="9:9">
      <c r="I2265" s="124"/>
    </row>
    <row r="2266" spans="9:9">
      <c r="I2266" s="124"/>
    </row>
    <row r="2267" spans="9:9">
      <c r="I2267" s="124"/>
    </row>
    <row r="2268" spans="9:9">
      <c r="I2268" s="124"/>
    </row>
    <row r="2269" spans="9:9">
      <c r="I2269" s="124"/>
    </row>
    <row r="2270" spans="9:9">
      <c r="I2270" s="124"/>
    </row>
    <row r="2271" spans="9:9">
      <c r="I2271" s="124"/>
    </row>
    <row r="2272" spans="9:9">
      <c r="I2272" s="124"/>
    </row>
    <row r="2273" spans="9:9">
      <c r="I2273" s="124"/>
    </row>
    <row r="2274" spans="9:9">
      <c r="I2274" s="124"/>
    </row>
    <row r="2275" spans="9:9">
      <c r="I2275" s="124"/>
    </row>
    <row r="2276" spans="9:9">
      <c r="I2276" s="124"/>
    </row>
    <row r="2277" spans="9:9">
      <c r="I2277" s="124"/>
    </row>
    <row r="2278" spans="9:9">
      <c r="I2278" s="124"/>
    </row>
    <row r="2279" spans="9:9">
      <c r="I2279" s="124"/>
    </row>
    <row r="2280" spans="9:9">
      <c r="I2280" s="124"/>
    </row>
    <row r="2281" spans="9:9">
      <c r="I2281" s="124"/>
    </row>
    <row r="2282" spans="9:9">
      <c r="I2282" s="124"/>
    </row>
    <row r="2283" spans="9:9">
      <c r="I2283" s="124"/>
    </row>
    <row r="2284" spans="9:9">
      <c r="I2284" s="124"/>
    </row>
    <row r="2285" spans="9:9">
      <c r="I2285" s="124"/>
    </row>
    <row r="2286" spans="9:9">
      <c r="I2286" s="124"/>
    </row>
    <row r="2287" spans="9:9">
      <c r="I2287" s="124"/>
    </row>
    <row r="2288" spans="9:9">
      <c r="I2288" s="124"/>
    </row>
    <row r="2289" spans="9:9">
      <c r="I2289" s="124"/>
    </row>
    <row r="2290" spans="9:9">
      <c r="I2290" s="124"/>
    </row>
    <row r="2291" spans="9:9">
      <c r="I2291" s="124"/>
    </row>
    <row r="2292" spans="9:9">
      <c r="I2292" s="124"/>
    </row>
    <row r="2293" spans="9:9">
      <c r="I2293" s="124"/>
    </row>
    <row r="2294" spans="9:9">
      <c r="I2294" s="124"/>
    </row>
    <row r="2295" spans="9:9">
      <c r="I2295" s="124"/>
    </row>
    <row r="2296" spans="9:9">
      <c r="I2296" s="124"/>
    </row>
    <row r="2297" spans="9:9">
      <c r="I2297" s="124"/>
    </row>
    <row r="2298" spans="9:9">
      <c r="I2298" s="124"/>
    </row>
    <row r="2299" spans="9:9">
      <c r="I2299" s="124"/>
    </row>
    <row r="2300" spans="9:9">
      <c r="I2300" s="124"/>
    </row>
    <row r="2301" spans="9:9">
      <c r="I2301" s="124"/>
    </row>
    <row r="2302" spans="9:9">
      <c r="I2302" s="124"/>
    </row>
    <row r="2303" spans="9:9">
      <c r="I2303" s="124"/>
    </row>
    <row r="2304" spans="9:9">
      <c r="I2304" s="124"/>
    </row>
    <row r="2305" spans="9:9">
      <c r="I2305" s="124"/>
    </row>
    <row r="2306" spans="9:9">
      <c r="I2306" s="124"/>
    </row>
    <row r="2307" spans="9:9">
      <c r="I2307" s="124"/>
    </row>
    <row r="2308" spans="9:9">
      <c r="I2308" s="124"/>
    </row>
    <row r="2309" spans="9:9">
      <c r="I2309" s="124"/>
    </row>
    <row r="2310" spans="9:9">
      <c r="I2310" s="124"/>
    </row>
    <row r="2311" spans="9:9">
      <c r="I2311" s="124"/>
    </row>
    <row r="2312" spans="9:9">
      <c r="I2312" s="124"/>
    </row>
    <row r="2313" spans="9:9">
      <c r="I2313" s="124"/>
    </row>
    <row r="2314" spans="9:9">
      <c r="I2314" s="124"/>
    </row>
    <row r="2315" spans="9:9">
      <c r="I2315" s="124"/>
    </row>
    <row r="2316" spans="9:9">
      <c r="I2316" s="124"/>
    </row>
    <row r="2317" spans="9:9">
      <c r="I2317" s="124"/>
    </row>
    <row r="2318" spans="9:9">
      <c r="I2318" s="124"/>
    </row>
    <row r="2319" spans="9:9">
      <c r="I2319" s="124"/>
    </row>
    <row r="2320" spans="9:9">
      <c r="I2320" s="124"/>
    </row>
    <row r="2321" spans="9:9">
      <c r="I2321" s="124"/>
    </row>
    <row r="2322" spans="9:9">
      <c r="I2322" s="124"/>
    </row>
    <row r="2323" spans="9:9">
      <c r="I2323" s="124"/>
    </row>
    <row r="2324" spans="9:9">
      <c r="I2324" s="124"/>
    </row>
    <row r="2325" spans="9:9">
      <c r="I2325" s="124"/>
    </row>
    <row r="2326" spans="9:9">
      <c r="I2326" s="124"/>
    </row>
    <row r="2327" spans="9:9">
      <c r="I2327" s="124"/>
    </row>
    <row r="2328" spans="9:9">
      <c r="I2328" s="124"/>
    </row>
    <row r="2329" spans="9:9">
      <c r="I2329" s="124"/>
    </row>
    <row r="2330" spans="9:9">
      <c r="I2330" s="124"/>
    </row>
    <row r="2331" spans="9:9">
      <c r="I2331" s="124"/>
    </row>
    <row r="2332" spans="9:9">
      <c r="I2332" s="124"/>
    </row>
    <row r="2333" spans="9:9">
      <c r="I2333" s="124"/>
    </row>
    <row r="2334" spans="9:9">
      <c r="I2334" s="124"/>
    </row>
    <row r="2335" spans="9:9">
      <c r="I2335" s="124"/>
    </row>
    <row r="2336" spans="9:9">
      <c r="I2336" s="124"/>
    </row>
    <row r="2337" spans="9:9">
      <c r="I2337" s="124"/>
    </row>
    <row r="2338" spans="9:9">
      <c r="I2338" s="124"/>
    </row>
    <row r="2339" spans="9:9">
      <c r="I2339" s="124"/>
    </row>
    <row r="2340" spans="9:9">
      <c r="I2340" s="124"/>
    </row>
    <row r="2341" spans="9:9">
      <c r="I2341" s="124"/>
    </row>
    <row r="2342" spans="9:9">
      <c r="I2342" s="124"/>
    </row>
    <row r="2343" spans="9:9">
      <c r="I2343" s="124"/>
    </row>
    <row r="2344" spans="9:9">
      <c r="I2344" s="124"/>
    </row>
    <row r="2345" spans="9:9">
      <c r="I2345" s="124"/>
    </row>
    <row r="2346" spans="9:9">
      <c r="I2346" s="124"/>
    </row>
    <row r="2347" spans="9:9">
      <c r="I2347" s="124"/>
    </row>
    <row r="2348" spans="9:9">
      <c r="I2348" s="124"/>
    </row>
    <row r="2349" spans="9:9">
      <c r="I2349" s="124"/>
    </row>
    <row r="2350" spans="9:9">
      <c r="I2350" s="124"/>
    </row>
    <row r="2351" spans="9:9">
      <c r="I2351" s="124"/>
    </row>
    <row r="2352" spans="9:9">
      <c r="I2352" s="124"/>
    </row>
    <row r="2353" spans="9:9">
      <c r="I2353" s="124"/>
    </row>
    <row r="2354" spans="9:9">
      <c r="I2354" s="124"/>
    </row>
    <row r="2355" spans="9:9">
      <c r="I2355" s="124"/>
    </row>
    <row r="2356" spans="9:9">
      <c r="I2356" s="124"/>
    </row>
    <row r="2357" spans="9:9">
      <c r="I2357" s="124"/>
    </row>
    <row r="2358" spans="9:9">
      <c r="I2358" s="124"/>
    </row>
    <row r="2359" spans="9:9">
      <c r="I2359" s="124"/>
    </row>
    <row r="2360" spans="9:9">
      <c r="I2360" s="124"/>
    </row>
    <row r="2361" spans="9:9">
      <c r="I2361" s="124"/>
    </row>
    <row r="2362" spans="9:9">
      <c r="I2362" s="124"/>
    </row>
    <row r="2363" spans="9:9">
      <c r="I2363" s="124"/>
    </row>
    <row r="2364" spans="9:9">
      <c r="I2364" s="124"/>
    </row>
    <row r="2365" spans="9:9">
      <c r="I2365" s="124"/>
    </row>
    <row r="2366" spans="9:9">
      <c r="I2366" s="124"/>
    </row>
    <row r="2367" spans="9:9">
      <c r="I2367" s="124"/>
    </row>
    <row r="2368" spans="9:9">
      <c r="I2368" s="124"/>
    </row>
    <row r="2369" spans="9:9">
      <c r="I2369" s="124"/>
    </row>
    <row r="2370" spans="9:9">
      <c r="I2370" s="124"/>
    </row>
    <row r="2371" spans="9:9">
      <c r="I2371" s="124"/>
    </row>
    <row r="2372" spans="9:9">
      <c r="I2372" s="124"/>
    </row>
    <row r="2373" spans="9:9">
      <c r="I2373" s="124"/>
    </row>
    <row r="2374" spans="9:9">
      <c r="I2374" s="124"/>
    </row>
    <row r="2375" spans="9:9">
      <c r="I2375" s="124"/>
    </row>
    <row r="2376" spans="9:9">
      <c r="I2376" s="124"/>
    </row>
    <row r="2377" spans="9:9">
      <c r="I2377" s="124"/>
    </row>
    <row r="2378" spans="9:9">
      <c r="I2378" s="124"/>
    </row>
    <row r="2379" spans="9:9">
      <c r="I2379" s="124"/>
    </row>
    <row r="2380" spans="9:9">
      <c r="I2380" s="124"/>
    </row>
    <row r="2381" spans="9:9">
      <c r="I2381" s="124"/>
    </row>
    <row r="2382" spans="9:9">
      <c r="I2382" s="124"/>
    </row>
    <row r="2383" spans="9:9">
      <c r="I2383" s="124"/>
    </row>
    <row r="2384" spans="9:9">
      <c r="I2384" s="124"/>
    </row>
    <row r="2385" spans="9:9">
      <c r="I2385" s="124"/>
    </row>
    <row r="2386" spans="9:9">
      <c r="I2386" s="124"/>
    </row>
    <row r="2387" spans="9:9">
      <c r="I2387" s="124"/>
    </row>
    <row r="2388" spans="9:9">
      <c r="I2388" s="124"/>
    </row>
    <row r="2389" spans="9:9">
      <c r="I2389" s="124"/>
    </row>
    <row r="2390" spans="9:9">
      <c r="I2390" s="124"/>
    </row>
    <row r="2391" spans="9:9">
      <c r="I2391" s="124"/>
    </row>
    <row r="2392" spans="9:9">
      <c r="I2392" s="124"/>
    </row>
    <row r="2393" spans="9:9">
      <c r="I2393" s="124"/>
    </row>
    <row r="2394" spans="9:9">
      <c r="I2394" s="124"/>
    </row>
    <row r="2395" spans="9:9">
      <c r="I2395" s="124"/>
    </row>
    <row r="2396" spans="9:9">
      <c r="I2396" s="124"/>
    </row>
    <row r="2397" spans="9:9">
      <c r="I2397" s="124"/>
    </row>
    <row r="2398" spans="9:9">
      <c r="I2398" s="124"/>
    </row>
    <row r="2399" spans="9:9">
      <c r="I2399" s="124"/>
    </row>
    <row r="2400" spans="9:9">
      <c r="I2400" s="124"/>
    </row>
    <row r="2401" spans="9:9">
      <c r="I2401" s="124"/>
    </row>
    <row r="2402" spans="9:9">
      <c r="I2402" s="124"/>
    </row>
    <row r="2403" spans="9:9">
      <c r="I2403" s="124"/>
    </row>
    <row r="2404" spans="9:9">
      <c r="I2404" s="124"/>
    </row>
    <row r="2405" spans="9:9">
      <c r="I2405" s="124"/>
    </row>
    <row r="2406" spans="9:9">
      <c r="I2406" s="124"/>
    </row>
    <row r="2407" spans="9:9">
      <c r="I2407" s="124"/>
    </row>
    <row r="2408" spans="9:9">
      <c r="I2408" s="124"/>
    </row>
    <row r="2409" spans="9:9">
      <c r="I2409" s="124"/>
    </row>
    <row r="2410" spans="9:9">
      <c r="I2410" s="124"/>
    </row>
    <row r="2411" spans="9:9">
      <c r="I2411" s="124"/>
    </row>
    <row r="2412" spans="9:9">
      <c r="I2412" s="124"/>
    </row>
    <row r="2413" spans="9:9">
      <c r="I2413" s="124"/>
    </row>
    <row r="2414" spans="9:9">
      <c r="I2414" s="124"/>
    </row>
    <row r="2415" spans="9:9">
      <c r="I2415" s="124"/>
    </row>
    <row r="2416" spans="9:9">
      <c r="I2416" s="124"/>
    </row>
    <row r="2417" spans="9:9">
      <c r="I2417" s="124"/>
    </row>
    <row r="2418" spans="9:9">
      <c r="I2418" s="124"/>
    </row>
    <row r="2419" spans="9:9">
      <c r="I2419" s="124"/>
    </row>
    <row r="2420" spans="9:9">
      <c r="I2420" s="124"/>
    </row>
    <row r="2421" spans="9:9">
      <c r="I2421" s="124"/>
    </row>
    <row r="2422" spans="9:9">
      <c r="I2422" s="124"/>
    </row>
    <row r="2423" spans="9:9">
      <c r="I2423" s="124"/>
    </row>
    <row r="2424" spans="9:9">
      <c r="I2424" s="124"/>
    </row>
    <row r="2425" spans="9:9">
      <c r="I2425" s="124"/>
    </row>
    <row r="2426" spans="9:9">
      <c r="I2426" s="124"/>
    </row>
    <row r="2427" spans="9:9">
      <c r="I2427" s="124"/>
    </row>
    <row r="2428" spans="9:9">
      <c r="I2428" s="124"/>
    </row>
    <row r="2429" spans="9:9">
      <c r="I2429" s="124"/>
    </row>
    <row r="2430" spans="9:9">
      <c r="I2430" s="124"/>
    </row>
    <row r="2431" spans="9:9">
      <c r="I2431" s="124"/>
    </row>
    <row r="2432" spans="9:9">
      <c r="I2432" s="124"/>
    </row>
    <row r="2433" spans="9:9">
      <c r="I2433" s="124"/>
    </row>
    <row r="2434" spans="9:9">
      <c r="I2434" s="124"/>
    </row>
    <row r="2435" spans="9:9">
      <c r="I2435" s="124"/>
    </row>
    <row r="2436" spans="9:9">
      <c r="I2436" s="124"/>
    </row>
    <row r="2437" spans="9:9">
      <c r="I2437" s="124"/>
    </row>
    <row r="2438" spans="9:9">
      <c r="I2438" s="124"/>
    </row>
    <row r="2439" spans="9:9">
      <c r="I2439" s="124"/>
    </row>
    <row r="2440" spans="9:9">
      <c r="I2440" s="124"/>
    </row>
    <row r="2441" spans="9:9">
      <c r="I2441" s="124"/>
    </row>
    <row r="2442" spans="9:9">
      <c r="I2442" s="124"/>
    </row>
    <row r="2443" spans="9:9">
      <c r="I2443" s="124"/>
    </row>
    <row r="2444" spans="9:9">
      <c r="I2444" s="124"/>
    </row>
    <row r="2445" spans="9:9">
      <c r="I2445" s="124"/>
    </row>
    <row r="2446" spans="9:9">
      <c r="I2446" s="124"/>
    </row>
    <row r="2447" spans="9:9">
      <c r="I2447" s="124"/>
    </row>
    <row r="2448" spans="9:9">
      <c r="I2448" s="124"/>
    </row>
    <row r="2449" spans="9:9">
      <c r="I2449" s="124"/>
    </row>
    <row r="2450" spans="9:9">
      <c r="I2450" s="124"/>
    </row>
    <row r="2451" spans="9:9">
      <c r="I2451" s="124"/>
    </row>
    <row r="2452" spans="9:9">
      <c r="I2452" s="124"/>
    </row>
    <row r="2453" spans="9:9">
      <c r="I2453" s="124"/>
    </row>
    <row r="2454" spans="9:9">
      <c r="I2454" s="124"/>
    </row>
    <row r="2455" spans="9:9">
      <c r="I2455" s="124"/>
    </row>
    <row r="2456" spans="9:9">
      <c r="I2456" s="124"/>
    </row>
    <row r="2457" spans="9:9">
      <c r="I2457" s="124"/>
    </row>
    <row r="2458" spans="9:9">
      <c r="I2458" s="124"/>
    </row>
    <row r="2459" spans="9:9">
      <c r="I2459" s="124"/>
    </row>
    <row r="2460" spans="9:9">
      <c r="I2460" s="124"/>
    </row>
    <row r="2461" spans="9:9">
      <c r="I2461" s="124"/>
    </row>
    <row r="2462" spans="9:9">
      <c r="I2462" s="124"/>
    </row>
    <row r="2463" spans="9:9">
      <c r="I2463" s="124"/>
    </row>
    <row r="2464" spans="9:9">
      <c r="I2464" s="124"/>
    </row>
    <row r="2465" spans="9:9">
      <c r="I2465" s="124"/>
    </row>
    <row r="2466" spans="9:9">
      <c r="I2466" s="124"/>
    </row>
    <row r="2467" spans="9:9">
      <c r="I2467" s="124"/>
    </row>
    <row r="2468" spans="9:9">
      <c r="I2468" s="124"/>
    </row>
    <row r="2469" spans="9:9">
      <c r="I2469" s="124"/>
    </row>
    <row r="2470" spans="9:9">
      <c r="I2470" s="124"/>
    </row>
    <row r="2471" spans="9:9">
      <c r="I2471" s="124"/>
    </row>
    <row r="2472" spans="9:9">
      <c r="I2472" s="124"/>
    </row>
    <row r="2473" spans="9:9">
      <c r="I2473" s="124"/>
    </row>
    <row r="2474" spans="9:9">
      <c r="I2474" s="124"/>
    </row>
    <row r="2475" spans="9:9">
      <c r="I2475" s="124"/>
    </row>
    <row r="2476" spans="9:9">
      <c r="I2476" s="124"/>
    </row>
    <row r="2477" spans="9:9">
      <c r="I2477" s="124"/>
    </row>
    <row r="2478" spans="9:9">
      <c r="I2478" s="124"/>
    </row>
    <row r="2479" spans="9:9">
      <c r="I2479" s="124"/>
    </row>
    <row r="2480" spans="9:9">
      <c r="I2480" s="124"/>
    </row>
    <row r="2481" spans="9:9">
      <c r="I2481" s="124"/>
    </row>
    <row r="2482" spans="9:9">
      <c r="I2482" s="124"/>
    </row>
    <row r="2483" spans="9:9">
      <c r="I2483" s="124"/>
    </row>
    <row r="2484" spans="9:9">
      <c r="I2484" s="124"/>
    </row>
    <row r="2485" spans="9:9">
      <c r="I2485" s="124"/>
    </row>
    <row r="2486" spans="9:9">
      <c r="I2486" s="124"/>
    </row>
    <row r="2487" spans="9:9">
      <c r="I2487" s="124"/>
    </row>
    <row r="2488" spans="9:9">
      <c r="I2488" s="124"/>
    </row>
    <row r="2489" spans="9:9">
      <c r="I2489" s="124"/>
    </row>
    <row r="2490" spans="9:9">
      <c r="I2490" s="124"/>
    </row>
    <row r="2491" spans="9:9">
      <c r="I2491" s="124"/>
    </row>
    <row r="2492" spans="9:9">
      <c r="I2492" s="124"/>
    </row>
    <row r="2493" spans="9:9">
      <c r="I2493" s="124"/>
    </row>
    <row r="2494" spans="9:9">
      <c r="I2494" s="124"/>
    </row>
    <row r="2495" spans="9:9">
      <c r="I2495" s="124"/>
    </row>
    <row r="2496" spans="9:9">
      <c r="I2496" s="124"/>
    </row>
    <row r="2497" spans="9:9">
      <c r="I2497" s="124"/>
    </row>
    <row r="2498" spans="9:9">
      <c r="I2498" s="124"/>
    </row>
    <row r="2499" spans="9:9">
      <c r="I2499" s="124"/>
    </row>
    <row r="2500" spans="9:9">
      <c r="I2500" s="124"/>
    </row>
    <row r="2501" spans="9:9">
      <c r="I2501" s="124"/>
    </row>
    <row r="2502" spans="9:9">
      <c r="I2502" s="124"/>
    </row>
    <row r="2503" spans="9:9">
      <c r="I2503" s="124"/>
    </row>
    <row r="2504" spans="9:9">
      <c r="I2504" s="124"/>
    </row>
    <row r="2505" spans="9:9">
      <c r="I2505" s="124"/>
    </row>
    <row r="2506" spans="9:9">
      <c r="I2506" s="124"/>
    </row>
    <row r="2507" spans="9:9">
      <c r="I2507" s="124"/>
    </row>
    <row r="2508" spans="9:9">
      <c r="I2508" s="124"/>
    </row>
    <row r="2509" spans="9:9">
      <c r="I2509" s="124"/>
    </row>
    <row r="2510" spans="9:9">
      <c r="I2510" s="124"/>
    </row>
    <row r="2511" spans="9:9">
      <c r="I2511" s="124"/>
    </row>
    <row r="2512" spans="9:9">
      <c r="I2512" s="124"/>
    </row>
    <row r="2513" spans="9:9">
      <c r="I2513" s="124"/>
    </row>
    <row r="2514" spans="9:9">
      <c r="I2514" s="124"/>
    </row>
    <row r="2515" spans="9:9">
      <c r="I2515" s="124"/>
    </row>
    <row r="2516" spans="9:9">
      <c r="I2516" s="124"/>
    </row>
    <row r="2517" spans="9:9">
      <c r="I2517" s="124"/>
    </row>
    <row r="2518" spans="9:9">
      <c r="I2518" s="124"/>
    </row>
    <row r="2519" spans="9:9">
      <c r="I2519" s="124"/>
    </row>
    <row r="2520" spans="9:9">
      <c r="I2520" s="124"/>
    </row>
    <row r="2521" spans="9:9">
      <c r="I2521" s="124"/>
    </row>
    <row r="2522" spans="9:9">
      <c r="I2522" s="124"/>
    </row>
    <row r="2523" spans="9:9">
      <c r="I2523" s="124"/>
    </row>
    <row r="2524" spans="9:9">
      <c r="I2524" s="124"/>
    </row>
    <row r="2525" spans="9:9">
      <c r="I2525" s="124"/>
    </row>
    <row r="2526" spans="9:9">
      <c r="I2526" s="124"/>
    </row>
    <row r="2527" spans="9:9">
      <c r="I2527" s="124"/>
    </row>
    <row r="2528" spans="9:9">
      <c r="I2528" s="124"/>
    </row>
    <row r="2529" spans="9:9">
      <c r="I2529" s="124"/>
    </row>
    <row r="2530" spans="9:9">
      <c r="I2530" s="124"/>
    </row>
    <row r="2531" spans="9:9">
      <c r="I2531" s="124"/>
    </row>
    <row r="2532" spans="9:9">
      <c r="I2532" s="124"/>
    </row>
    <row r="2533" spans="9:9">
      <c r="I2533" s="124"/>
    </row>
    <row r="2534" spans="9:9">
      <c r="I2534" s="124"/>
    </row>
    <row r="2535" spans="9:9">
      <c r="I2535" s="124"/>
    </row>
    <row r="2536" spans="9:9">
      <c r="I2536" s="124"/>
    </row>
    <row r="2537" spans="9:9">
      <c r="I2537" s="124"/>
    </row>
    <row r="2538" spans="9:9">
      <c r="I2538" s="124"/>
    </row>
    <row r="2539" spans="9:9">
      <c r="I2539" s="124"/>
    </row>
    <row r="2540" spans="9:9">
      <c r="I2540" s="124"/>
    </row>
    <row r="2541" spans="9:9">
      <c r="I2541" s="124"/>
    </row>
    <row r="2542" spans="9:9">
      <c r="I2542" s="124"/>
    </row>
    <row r="2543" spans="9:9">
      <c r="I2543" s="124"/>
    </row>
    <row r="2544" spans="9:9">
      <c r="I2544" s="124"/>
    </row>
    <row r="2545" spans="9:9">
      <c r="I2545" s="124"/>
    </row>
    <row r="2546" spans="9:9">
      <c r="I2546" s="124"/>
    </row>
    <row r="2547" spans="9:9">
      <c r="I2547" s="124"/>
    </row>
    <row r="2548" spans="9:9">
      <c r="I2548" s="124"/>
    </row>
    <row r="2549" spans="9:9">
      <c r="I2549" s="124"/>
    </row>
    <row r="2550" spans="9:9">
      <c r="I2550" s="124"/>
    </row>
    <row r="2551" spans="9:9">
      <c r="I2551" s="124"/>
    </row>
    <row r="2552" spans="9:9">
      <c r="I2552" s="124"/>
    </row>
    <row r="2553" spans="9:9">
      <c r="I2553" s="124"/>
    </row>
    <row r="2554" spans="9:9">
      <c r="I2554" s="124"/>
    </row>
    <row r="2555" spans="9:9">
      <c r="I2555" s="124"/>
    </row>
    <row r="2556" spans="9:9">
      <c r="I2556" s="124"/>
    </row>
    <row r="2557" spans="9:9">
      <c r="I2557" s="124"/>
    </row>
    <row r="2558" spans="9:9">
      <c r="I2558" s="124"/>
    </row>
    <row r="2559" spans="9:9">
      <c r="I2559" s="124"/>
    </row>
    <row r="2560" spans="9:9">
      <c r="I2560" s="124"/>
    </row>
    <row r="2561" spans="9:9">
      <c r="I2561" s="124"/>
    </row>
    <row r="2562" spans="9:9">
      <c r="I2562" s="124"/>
    </row>
    <row r="2563" spans="9:9">
      <c r="I2563" s="124"/>
    </row>
    <row r="2564" spans="9:9">
      <c r="I2564" s="124"/>
    </row>
    <row r="2565" spans="9:9">
      <c r="I2565" s="124"/>
    </row>
    <row r="2566" spans="9:9">
      <c r="I2566" s="124"/>
    </row>
    <row r="2567" spans="9:9">
      <c r="I2567" s="124"/>
    </row>
    <row r="2568" spans="9:9">
      <c r="I2568" s="124"/>
    </row>
    <row r="2569" spans="9:9">
      <c r="I2569" s="124"/>
    </row>
    <row r="2570" spans="9:9">
      <c r="I2570" s="124"/>
    </row>
    <row r="2571" spans="9:9">
      <c r="I2571" s="124"/>
    </row>
    <row r="2572" spans="9:9">
      <c r="I2572" s="124"/>
    </row>
    <row r="2573" spans="9:9">
      <c r="I2573" s="124"/>
    </row>
    <row r="2574" spans="9:9">
      <c r="I2574" s="124"/>
    </row>
    <row r="2575" spans="9:9">
      <c r="I2575" s="124"/>
    </row>
    <row r="2576" spans="9:9">
      <c r="I2576" s="124"/>
    </row>
    <row r="2577" spans="9:9">
      <c r="I2577" s="124"/>
    </row>
    <row r="2578" spans="9:9">
      <c r="I2578" s="124"/>
    </row>
    <row r="2579" spans="9:9">
      <c r="I2579" s="124"/>
    </row>
    <row r="2580" spans="9:9">
      <c r="I2580" s="124"/>
    </row>
    <row r="2581" spans="9:9">
      <c r="I2581" s="124"/>
    </row>
    <row r="2582" spans="9:9">
      <c r="I2582" s="124"/>
    </row>
    <row r="2583" spans="9:9">
      <c r="I2583" s="124"/>
    </row>
    <row r="2584" spans="9:9">
      <c r="I2584" s="124"/>
    </row>
    <row r="2585" spans="9:9">
      <c r="I2585" s="124"/>
    </row>
    <row r="2586" spans="9:9">
      <c r="I2586" s="124"/>
    </row>
    <row r="2587" spans="9:9">
      <c r="I2587" s="124"/>
    </row>
    <row r="2588" spans="9:9">
      <c r="I2588" s="124"/>
    </row>
    <row r="2589" spans="9:9">
      <c r="I2589" s="124"/>
    </row>
    <row r="2590" spans="9:9">
      <c r="I2590" s="124"/>
    </row>
    <row r="2591" spans="9:9">
      <c r="I2591" s="124"/>
    </row>
    <row r="2592" spans="9:9">
      <c r="I2592" s="124"/>
    </row>
    <row r="2593" spans="9:9">
      <c r="I2593" s="124"/>
    </row>
    <row r="2594" spans="9:9">
      <c r="I2594" s="124"/>
    </row>
    <row r="2595" spans="9:9">
      <c r="I2595" s="124"/>
    </row>
    <row r="2596" spans="9:9">
      <c r="I2596" s="124"/>
    </row>
    <row r="2597" spans="9:9">
      <c r="I2597" s="124"/>
    </row>
    <row r="2598" spans="9:9">
      <c r="I2598" s="124"/>
    </row>
    <row r="2599" spans="9:9">
      <c r="I2599" s="124"/>
    </row>
    <row r="2600" spans="9:9">
      <c r="I2600" s="124"/>
    </row>
    <row r="2601" spans="9:9">
      <c r="I2601" s="124"/>
    </row>
    <row r="2602" spans="9:9">
      <c r="I2602" s="124"/>
    </row>
    <row r="2603" spans="9:9">
      <c r="I2603" s="124"/>
    </row>
    <row r="2604" spans="9:9">
      <c r="I2604" s="124"/>
    </row>
    <row r="2605" spans="9:9">
      <c r="I2605" s="124"/>
    </row>
    <row r="2606" spans="9:9">
      <c r="I2606" s="124"/>
    </row>
    <row r="2607" spans="9:9">
      <c r="I2607" s="124"/>
    </row>
    <row r="2608" spans="9:9">
      <c r="I2608" s="124"/>
    </row>
    <row r="2609" spans="9:9">
      <c r="I2609" s="124"/>
    </row>
    <row r="2610" spans="9:9">
      <c r="I2610" s="124"/>
    </row>
    <row r="2611" spans="9:9">
      <c r="I2611" s="124"/>
    </row>
    <row r="2612" spans="9:9">
      <c r="I2612" s="124"/>
    </row>
    <row r="2613" spans="9:9">
      <c r="I2613" s="124"/>
    </row>
    <row r="2614" spans="9:9">
      <c r="I2614" s="124"/>
    </row>
    <row r="2615" spans="9:9">
      <c r="I2615" s="124"/>
    </row>
    <row r="2616" spans="9:9">
      <c r="I2616" s="124"/>
    </row>
    <row r="2617" spans="9:9">
      <c r="I2617" s="124"/>
    </row>
    <row r="2618" spans="9:9">
      <c r="I2618" s="124"/>
    </row>
    <row r="2619" spans="9:9">
      <c r="I2619" s="124"/>
    </row>
    <row r="2620" spans="9:9">
      <c r="I2620" s="124"/>
    </row>
    <row r="2621" spans="9:9">
      <c r="I2621" s="124"/>
    </row>
    <row r="2622" spans="9:9">
      <c r="I2622" s="124"/>
    </row>
    <row r="2623" spans="9:9">
      <c r="I2623" s="124"/>
    </row>
    <row r="2624" spans="9:9">
      <c r="I2624" s="124"/>
    </row>
    <row r="2625" spans="9:9">
      <c r="I2625" s="124"/>
    </row>
    <row r="2626" spans="9:9">
      <c r="I2626" s="124"/>
    </row>
    <row r="2627" spans="9:9">
      <c r="I2627" s="124"/>
    </row>
    <row r="2628" spans="9:9">
      <c r="I2628" s="124"/>
    </row>
    <row r="2629" spans="9:9">
      <c r="I2629" s="124"/>
    </row>
    <row r="2630" spans="9:9">
      <c r="I2630" s="124"/>
    </row>
    <row r="2631" spans="9:9">
      <c r="I2631" s="124"/>
    </row>
    <row r="2632" spans="9:9">
      <c r="I2632" s="124"/>
    </row>
    <row r="2633" spans="9:9">
      <c r="I2633" s="124"/>
    </row>
    <row r="2634" spans="9:9">
      <c r="I2634" s="124"/>
    </row>
    <row r="2635" spans="9:9">
      <c r="I2635" s="124"/>
    </row>
    <row r="2636" spans="9:9">
      <c r="I2636" s="124"/>
    </row>
    <row r="2637" spans="9:9">
      <c r="I2637" s="124"/>
    </row>
    <row r="2638" spans="9:9">
      <c r="I2638" s="124"/>
    </row>
    <row r="2639" spans="9:9">
      <c r="I2639" s="124"/>
    </row>
    <row r="2640" spans="9:9">
      <c r="I2640" s="124"/>
    </row>
    <row r="2641" spans="9:9">
      <c r="I2641" s="124"/>
    </row>
    <row r="2642" spans="9:9">
      <c r="I2642" s="124"/>
    </row>
    <row r="2643" spans="9:9">
      <c r="I2643" s="124"/>
    </row>
    <row r="2644" spans="9:9">
      <c r="I2644" s="124"/>
    </row>
    <row r="2645" spans="9:9">
      <c r="I2645" s="124"/>
    </row>
    <row r="2646" spans="9:9">
      <c r="I2646" s="124"/>
    </row>
    <row r="2647" spans="9:9">
      <c r="I2647" s="124"/>
    </row>
    <row r="2648" spans="9:9">
      <c r="I2648" s="124"/>
    </row>
    <row r="2649" spans="9:9">
      <c r="I2649" s="124"/>
    </row>
    <row r="2650" spans="9:9">
      <c r="I2650" s="124"/>
    </row>
    <row r="2651" spans="9:9">
      <c r="I2651" s="124"/>
    </row>
    <row r="2652" spans="9:9">
      <c r="I2652" s="124"/>
    </row>
    <row r="2653" spans="9:9">
      <c r="I2653" s="124"/>
    </row>
    <row r="2654" spans="9:9">
      <c r="I2654" s="124"/>
    </row>
    <row r="2655" spans="9:9">
      <c r="I2655" s="124"/>
    </row>
    <row r="2656" spans="9:9">
      <c r="I2656" s="124"/>
    </row>
    <row r="2657" spans="9:9">
      <c r="I2657" s="124"/>
    </row>
    <row r="2658" spans="9:9">
      <c r="I2658" s="124"/>
    </row>
    <row r="2659" spans="9:9">
      <c r="I2659" s="124"/>
    </row>
    <row r="2660" spans="9:9">
      <c r="I2660" s="124"/>
    </row>
    <row r="2661" spans="9:9">
      <c r="I2661" s="124"/>
    </row>
    <row r="2662" spans="9:9">
      <c r="I2662" s="124"/>
    </row>
    <row r="2663" spans="9:9">
      <c r="I2663" s="124"/>
    </row>
    <row r="2664" spans="9:9">
      <c r="I2664" s="124"/>
    </row>
    <row r="2665" spans="9:9">
      <c r="I2665" s="124"/>
    </row>
    <row r="2666" spans="9:9">
      <c r="I2666" s="124"/>
    </row>
    <row r="2667" spans="9:9">
      <c r="I2667" s="124"/>
    </row>
    <row r="2668" spans="9:9">
      <c r="I2668" s="124"/>
    </row>
    <row r="2669" spans="9:9">
      <c r="I2669" s="124"/>
    </row>
    <row r="2670" spans="9:9">
      <c r="I2670" s="124"/>
    </row>
    <row r="2671" spans="9:9">
      <c r="I2671" s="124"/>
    </row>
    <row r="2672" spans="9:9">
      <c r="I2672" s="124"/>
    </row>
    <row r="2673" spans="9:9">
      <c r="I2673" s="124"/>
    </row>
    <row r="2674" spans="9:9">
      <c r="I2674" s="124"/>
    </row>
    <row r="2675" spans="9:9">
      <c r="I2675" s="124"/>
    </row>
    <row r="2676" spans="9:9">
      <c r="I2676" s="124"/>
    </row>
    <row r="2677" spans="9:9">
      <c r="I2677" s="124"/>
    </row>
    <row r="2678" spans="9:9">
      <c r="I2678" s="124"/>
    </row>
    <row r="2679" spans="9:9">
      <c r="I2679" s="124"/>
    </row>
    <row r="2680" spans="9:9">
      <c r="I2680" s="124"/>
    </row>
    <row r="2681" spans="9:9">
      <c r="I2681" s="124"/>
    </row>
    <row r="2682" spans="9:9">
      <c r="I2682" s="124"/>
    </row>
    <row r="2683" spans="9:9">
      <c r="I2683" s="124"/>
    </row>
    <row r="2684" spans="9:9">
      <c r="I2684" s="124"/>
    </row>
    <row r="2685" spans="9:9">
      <c r="I2685" s="124"/>
    </row>
    <row r="2686" spans="9:9">
      <c r="I2686" s="124"/>
    </row>
    <row r="2687" spans="9:9">
      <c r="I2687" s="124"/>
    </row>
    <row r="2688" spans="9:9">
      <c r="I2688" s="124"/>
    </row>
    <row r="2689" spans="9:9">
      <c r="I2689" s="124"/>
    </row>
    <row r="2690" spans="9:9">
      <c r="I2690" s="124"/>
    </row>
    <row r="2691" spans="9:9">
      <c r="I2691" s="124"/>
    </row>
    <row r="2692" spans="9:9">
      <c r="I2692" s="124"/>
    </row>
    <row r="2693" spans="9:9">
      <c r="I2693" s="124"/>
    </row>
    <row r="2694" spans="9:9">
      <c r="I2694" s="124"/>
    </row>
    <row r="2695" spans="9:9">
      <c r="I2695" s="124"/>
    </row>
    <row r="2696" spans="9:9">
      <c r="I2696" s="124"/>
    </row>
    <row r="2697" spans="9:9">
      <c r="I2697" s="124"/>
    </row>
    <row r="2698" spans="9:9">
      <c r="I2698" s="124"/>
    </row>
    <row r="2699" spans="9:9">
      <c r="I2699" s="124"/>
    </row>
    <row r="2700" spans="9:9">
      <c r="I2700" s="124"/>
    </row>
    <row r="2701" spans="9:9">
      <c r="I2701" s="124"/>
    </row>
    <row r="2702" spans="9:9">
      <c r="I2702" s="124"/>
    </row>
    <row r="2703" spans="9:9">
      <c r="I2703" s="124"/>
    </row>
    <row r="2704" spans="9:9">
      <c r="I2704" s="124"/>
    </row>
    <row r="2705" spans="9:9">
      <c r="I2705" s="124"/>
    </row>
    <row r="2706" spans="9:9">
      <c r="I2706" s="124"/>
    </row>
    <row r="2707" spans="9:9">
      <c r="I2707" s="124"/>
    </row>
    <row r="2708" spans="9:9">
      <c r="I2708" s="124"/>
    </row>
    <row r="2709" spans="9:9">
      <c r="I2709" s="124"/>
    </row>
    <row r="2710" spans="9:9">
      <c r="I2710" s="124"/>
    </row>
    <row r="2711" spans="9:9">
      <c r="I2711" s="124"/>
    </row>
    <row r="2712" spans="9:9">
      <c r="I2712" s="124"/>
    </row>
    <row r="2713" spans="9:9">
      <c r="I2713" s="124"/>
    </row>
    <row r="2714" spans="9:9">
      <c r="I2714" s="124"/>
    </row>
    <row r="2715" spans="9:9">
      <c r="I2715" s="124"/>
    </row>
    <row r="2716" spans="9:9">
      <c r="I2716" s="124"/>
    </row>
    <row r="2717" spans="9:9">
      <c r="I2717" s="124"/>
    </row>
    <row r="2718" spans="9:9">
      <c r="I2718" s="124"/>
    </row>
    <row r="2719" spans="9:9">
      <c r="I2719" s="124"/>
    </row>
    <row r="2720" spans="9:9">
      <c r="I2720" s="124"/>
    </row>
    <row r="2721" spans="9:9">
      <c r="I2721" s="124"/>
    </row>
    <row r="2722" spans="9:9">
      <c r="I2722" s="124"/>
    </row>
    <row r="2723" spans="9:9">
      <c r="I2723" s="124"/>
    </row>
    <row r="2724" spans="9:9">
      <c r="I2724" s="124"/>
    </row>
    <row r="2725" spans="9:9">
      <c r="I2725" s="124"/>
    </row>
    <row r="2726" spans="9:9">
      <c r="I2726" s="124"/>
    </row>
    <row r="2727" spans="9:9">
      <c r="I2727" s="124"/>
    </row>
    <row r="2728" spans="9:9">
      <c r="I2728" s="124"/>
    </row>
    <row r="2729" spans="9:9">
      <c r="I2729" s="124"/>
    </row>
    <row r="2730" spans="9:9">
      <c r="I2730" s="124"/>
    </row>
    <row r="2731" spans="9:9">
      <c r="I2731" s="124"/>
    </row>
    <row r="2732" spans="9:9">
      <c r="I2732" s="124"/>
    </row>
    <row r="2733" spans="9:9">
      <c r="I2733" s="124"/>
    </row>
    <row r="2734" spans="9:9">
      <c r="I2734" s="124"/>
    </row>
    <row r="2735" spans="9:9">
      <c r="I2735" s="124"/>
    </row>
    <row r="2736" spans="9:9">
      <c r="I2736" s="124"/>
    </row>
    <row r="2737" spans="9:9">
      <c r="I2737" s="124"/>
    </row>
    <row r="2738" spans="9:9">
      <c r="I2738" s="124"/>
    </row>
    <row r="2739" spans="9:9">
      <c r="I2739" s="124"/>
    </row>
    <row r="2740" spans="9:9">
      <c r="I2740" s="124"/>
    </row>
    <row r="2741" spans="9:9">
      <c r="I2741" s="124"/>
    </row>
    <row r="2742" spans="9:9">
      <c r="I2742" s="124"/>
    </row>
    <row r="2743" spans="9:9">
      <c r="I2743" s="124"/>
    </row>
    <row r="2744" spans="9:9">
      <c r="I2744" s="124"/>
    </row>
    <row r="2745" spans="9:9">
      <c r="I2745" s="124"/>
    </row>
    <row r="2746" spans="9:9">
      <c r="I2746" s="124"/>
    </row>
    <row r="2747" spans="9:9">
      <c r="I2747" s="124"/>
    </row>
    <row r="2748" spans="9:9">
      <c r="I2748" s="124"/>
    </row>
    <row r="2749" spans="9:9">
      <c r="I2749" s="124"/>
    </row>
    <row r="2750" spans="9:9">
      <c r="I2750" s="124"/>
    </row>
    <row r="2751" spans="9:9">
      <c r="I2751" s="124"/>
    </row>
    <row r="2752" spans="9:9">
      <c r="I2752" s="124"/>
    </row>
    <row r="2753" spans="9:9">
      <c r="I2753" s="124"/>
    </row>
    <row r="2754" spans="9:9">
      <c r="I2754" s="124"/>
    </row>
    <row r="2755" spans="9:9">
      <c r="I2755" s="124"/>
    </row>
    <row r="2756" spans="9:9">
      <c r="I2756" s="124"/>
    </row>
    <row r="2757" spans="9:9">
      <c r="I2757" s="124"/>
    </row>
    <row r="2758" spans="9:9">
      <c r="I2758" s="124"/>
    </row>
    <row r="2759" spans="9:9">
      <c r="I2759" s="124"/>
    </row>
    <row r="2760" spans="9:9">
      <c r="I2760" s="124"/>
    </row>
    <row r="2761" spans="9:9">
      <c r="I2761" s="124"/>
    </row>
    <row r="2762" spans="9:9">
      <c r="I2762" s="124"/>
    </row>
    <row r="2763" spans="9:9">
      <c r="I2763" s="124"/>
    </row>
    <row r="2764" spans="9:9">
      <c r="I2764" s="124"/>
    </row>
    <row r="2765" spans="9:9">
      <c r="I2765" s="124"/>
    </row>
    <row r="2766" spans="9:9">
      <c r="I2766" s="124"/>
    </row>
    <row r="2767" spans="9:9">
      <c r="I2767" s="124"/>
    </row>
    <row r="2768" spans="9:9">
      <c r="I2768" s="124"/>
    </row>
    <row r="2769" spans="9:9">
      <c r="I2769" s="124"/>
    </row>
    <row r="2770" spans="9:9">
      <c r="I2770" s="124"/>
    </row>
    <row r="2771" spans="9:9">
      <c r="I2771" s="124"/>
    </row>
    <row r="2772" spans="9:9">
      <c r="I2772" s="124"/>
    </row>
    <row r="2773" spans="9:9">
      <c r="I2773" s="124"/>
    </row>
    <row r="2774" spans="9:9">
      <c r="I2774" s="124"/>
    </row>
    <row r="2775" spans="9:9">
      <c r="I2775" s="124"/>
    </row>
    <row r="2776" spans="9:9">
      <c r="I2776" s="124"/>
    </row>
    <row r="2777" spans="9:9">
      <c r="I2777" s="124"/>
    </row>
    <row r="2778" spans="9:9">
      <c r="I2778" s="124"/>
    </row>
    <row r="2779" spans="9:9">
      <c r="I2779" s="124"/>
    </row>
    <row r="2780" spans="9:9">
      <c r="I2780" s="124"/>
    </row>
    <row r="2781" spans="9:9">
      <c r="I2781" s="124"/>
    </row>
    <row r="2782" spans="9:9">
      <c r="I2782" s="124"/>
    </row>
    <row r="2783" spans="9:9">
      <c r="I2783" s="124"/>
    </row>
    <row r="2784" spans="9:9">
      <c r="I2784" s="124"/>
    </row>
    <row r="2785" spans="9:9">
      <c r="I2785" s="124"/>
    </row>
    <row r="2786" spans="9:9">
      <c r="I2786" s="124"/>
    </row>
    <row r="2787" spans="9:9">
      <c r="I2787" s="124"/>
    </row>
    <row r="2788" spans="9:9">
      <c r="I2788" s="124"/>
    </row>
    <row r="2789" spans="9:9">
      <c r="I2789" s="124"/>
    </row>
    <row r="2790" spans="9:9">
      <c r="I2790" s="124"/>
    </row>
    <row r="2791" spans="9:9">
      <c r="I2791" s="124"/>
    </row>
    <row r="2792" spans="9:9">
      <c r="I2792" s="124"/>
    </row>
    <row r="2793" spans="9:9">
      <c r="I2793" s="124"/>
    </row>
    <row r="2794" spans="9:9">
      <c r="I2794" s="124"/>
    </row>
    <row r="2795" spans="9:9">
      <c r="I2795" s="124"/>
    </row>
    <row r="2796" spans="9:9">
      <c r="I2796" s="124"/>
    </row>
    <row r="2797" spans="9:9">
      <c r="I2797" s="124"/>
    </row>
    <row r="2798" spans="9:9">
      <c r="I2798" s="124"/>
    </row>
    <row r="2799" spans="9:9">
      <c r="I2799" s="124"/>
    </row>
    <row r="2800" spans="9:9">
      <c r="I2800" s="124"/>
    </row>
    <row r="2801" spans="9:9">
      <c r="I2801" s="124"/>
    </row>
    <row r="2802" spans="9:9">
      <c r="I2802" s="124"/>
    </row>
    <row r="2803" spans="9:9">
      <c r="I2803" s="124"/>
    </row>
    <row r="2804" spans="9:9">
      <c r="I2804" s="124"/>
    </row>
    <row r="2805" spans="9:9">
      <c r="I2805" s="124"/>
    </row>
    <row r="2806" spans="9:9">
      <c r="I2806" s="124"/>
    </row>
    <row r="2807" spans="9:9">
      <c r="I2807" s="124"/>
    </row>
    <row r="2808" spans="9:9">
      <c r="I2808" s="124"/>
    </row>
    <row r="2809" spans="9:9">
      <c r="I2809" s="124"/>
    </row>
    <row r="2810" spans="9:9">
      <c r="I2810" s="124"/>
    </row>
    <row r="2811" spans="9:9">
      <c r="I2811" s="124"/>
    </row>
    <row r="2812" spans="9:9">
      <c r="I2812" s="124"/>
    </row>
    <row r="2813" spans="9:9">
      <c r="I2813" s="124"/>
    </row>
    <row r="2814" spans="9:9">
      <c r="I2814" s="124"/>
    </row>
    <row r="2815" spans="9:9">
      <c r="I2815" s="124"/>
    </row>
    <row r="2816" spans="9:9">
      <c r="I2816" s="124"/>
    </row>
    <row r="2817" spans="9:9">
      <c r="I2817" s="124"/>
    </row>
    <row r="2818" spans="9:9">
      <c r="I2818" s="124"/>
    </row>
    <row r="2819" spans="9:9">
      <c r="I2819" s="124"/>
    </row>
    <row r="2820" spans="9:9">
      <c r="I2820" s="124"/>
    </row>
    <row r="2821" spans="9:9">
      <c r="I2821" s="124"/>
    </row>
    <row r="2822" spans="9:9">
      <c r="I2822" s="124"/>
    </row>
    <row r="2823" spans="9:9">
      <c r="I2823" s="124"/>
    </row>
    <row r="2824" spans="9:9">
      <c r="I2824" s="124"/>
    </row>
    <row r="2825" spans="9:9">
      <c r="I2825" s="124"/>
    </row>
    <row r="2826" spans="9:9">
      <c r="I2826" s="124"/>
    </row>
    <row r="2827" spans="9:9">
      <c r="I2827" s="124"/>
    </row>
    <row r="2828" spans="9:9">
      <c r="I2828" s="124"/>
    </row>
    <row r="2829" spans="9:9">
      <c r="I2829" s="124"/>
    </row>
    <row r="2830" spans="9:9">
      <c r="I2830" s="124"/>
    </row>
    <row r="2831" spans="9:9">
      <c r="I2831" s="124"/>
    </row>
    <row r="2832" spans="9:9">
      <c r="I2832" s="124"/>
    </row>
    <row r="2833" spans="9:9">
      <c r="I2833" s="124"/>
    </row>
    <row r="2834" spans="9:9">
      <c r="I2834" s="124"/>
    </row>
    <row r="2835" spans="9:9">
      <c r="I2835" s="124"/>
    </row>
    <row r="2836" spans="9:9">
      <c r="I2836" s="124"/>
    </row>
    <row r="2837" spans="9:9">
      <c r="I2837" s="124"/>
    </row>
    <row r="2838" spans="9:9">
      <c r="I2838" s="124"/>
    </row>
    <row r="2839" spans="9:9">
      <c r="I2839" s="124"/>
    </row>
    <row r="2840" spans="9:9">
      <c r="I2840" s="124"/>
    </row>
    <row r="2841" spans="9:9">
      <c r="I2841" s="124"/>
    </row>
    <row r="2842" spans="9:9">
      <c r="I2842" s="124"/>
    </row>
    <row r="2843" spans="9:9">
      <c r="I2843" s="124"/>
    </row>
    <row r="2844" spans="9:9">
      <c r="I2844" s="124"/>
    </row>
    <row r="2845" spans="9:9">
      <c r="I2845" s="124"/>
    </row>
    <row r="2846" spans="9:9">
      <c r="I2846" s="124"/>
    </row>
    <row r="2847" spans="9:9">
      <c r="I2847" s="124"/>
    </row>
    <row r="2848" spans="9:9">
      <c r="I2848" s="124"/>
    </row>
    <row r="2849" spans="9:9">
      <c r="I2849" s="124"/>
    </row>
    <row r="2850" spans="9:9">
      <c r="I2850" s="124"/>
    </row>
    <row r="2851" spans="9:9">
      <c r="I2851" s="124"/>
    </row>
    <row r="2852" spans="9:9">
      <c r="I2852" s="124"/>
    </row>
    <row r="2853" spans="9:9">
      <c r="I2853" s="124"/>
    </row>
    <row r="2854" spans="9:9">
      <c r="I2854" s="124"/>
    </row>
    <row r="2855" spans="9:9">
      <c r="I2855" s="124"/>
    </row>
    <row r="2856" spans="9:9">
      <c r="I2856" s="124"/>
    </row>
    <row r="2857" spans="9:9">
      <c r="I2857" s="124"/>
    </row>
    <row r="2858" spans="9:9">
      <c r="I2858" s="124"/>
    </row>
    <row r="2859" spans="9:9">
      <c r="I2859" s="124"/>
    </row>
    <row r="2860" spans="9:9">
      <c r="I2860" s="124"/>
    </row>
    <row r="2861" spans="9:9">
      <c r="I2861" s="124"/>
    </row>
    <row r="2862" spans="9:9">
      <c r="I2862" s="124"/>
    </row>
    <row r="2863" spans="9:9">
      <c r="I2863" s="124"/>
    </row>
    <row r="2864" spans="9:9">
      <c r="I2864" s="124"/>
    </row>
    <row r="2865" spans="9:9">
      <c r="I2865" s="124"/>
    </row>
    <row r="2866" spans="9:9">
      <c r="I2866" s="124"/>
    </row>
    <row r="2867" spans="9:9">
      <c r="I2867" s="124"/>
    </row>
    <row r="2868" spans="9:9">
      <c r="I2868" s="124"/>
    </row>
    <row r="2869" spans="9:9">
      <c r="I2869" s="124"/>
    </row>
    <row r="2870" spans="9:9">
      <c r="I2870" s="124"/>
    </row>
    <row r="2871" spans="9:9">
      <c r="I2871" s="124"/>
    </row>
    <row r="2872" spans="9:9">
      <c r="I2872" s="124"/>
    </row>
    <row r="2873" spans="9:9">
      <c r="I2873" s="124"/>
    </row>
    <row r="2874" spans="9:9">
      <c r="I2874" s="124"/>
    </row>
    <row r="2875" spans="9:9">
      <c r="I2875" s="124"/>
    </row>
    <row r="2876" spans="9:9">
      <c r="I2876" s="124"/>
    </row>
    <row r="2877" spans="9:9">
      <c r="I2877" s="124"/>
    </row>
    <row r="2878" spans="9:9">
      <c r="I2878" s="124"/>
    </row>
    <row r="2879" spans="9:9">
      <c r="I2879" s="124"/>
    </row>
    <row r="2880" spans="9:9">
      <c r="I2880" s="124"/>
    </row>
    <row r="2881" spans="9:9">
      <c r="I2881" s="124"/>
    </row>
    <row r="2882" spans="9:9">
      <c r="I2882" s="124"/>
    </row>
    <row r="2883" spans="9:9">
      <c r="I2883" s="124"/>
    </row>
    <row r="2884" spans="9:9">
      <c r="I2884" s="124"/>
    </row>
    <row r="2885" spans="9:9">
      <c r="I2885" s="124"/>
    </row>
    <row r="2886" spans="9:9">
      <c r="I2886" s="124"/>
    </row>
    <row r="2887" spans="9:9">
      <c r="I2887" s="124"/>
    </row>
    <row r="2888" spans="9:9">
      <c r="I2888" s="124"/>
    </row>
    <row r="2889" spans="9:9">
      <c r="I2889" s="124"/>
    </row>
    <row r="2890" spans="9:9">
      <c r="I2890" s="124"/>
    </row>
    <row r="2891" spans="9:9">
      <c r="I2891" s="124"/>
    </row>
    <row r="2892" spans="9:9">
      <c r="I2892" s="124"/>
    </row>
    <row r="2893" spans="9:9">
      <c r="I2893" s="124"/>
    </row>
    <row r="2894" spans="9:9">
      <c r="I2894" s="124"/>
    </row>
    <row r="2895" spans="9:9">
      <c r="I2895" s="124"/>
    </row>
    <row r="2896" spans="9:9">
      <c r="I2896" s="124"/>
    </row>
    <row r="2897" spans="9:9">
      <c r="I2897" s="124"/>
    </row>
    <row r="2898" spans="9:9">
      <c r="I2898" s="124"/>
    </row>
    <row r="2899" spans="9:9">
      <c r="I2899" s="124"/>
    </row>
    <row r="2900" spans="9:9">
      <c r="I2900" s="124"/>
    </row>
    <row r="2901" spans="9:9">
      <c r="I2901" s="124"/>
    </row>
    <row r="2902" spans="9:9">
      <c r="I2902" s="124"/>
    </row>
    <row r="2903" spans="9:9">
      <c r="I2903" s="124"/>
    </row>
    <row r="2904" spans="9:9">
      <c r="I2904" s="124"/>
    </row>
    <row r="2905" spans="9:9">
      <c r="I2905" s="124"/>
    </row>
    <row r="2906" spans="9:9">
      <c r="I2906" s="124"/>
    </row>
    <row r="2907" spans="9:9">
      <c r="I2907" s="124"/>
    </row>
    <row r="2908" spans="9:9">
      <c r="I2908" s="124"/>
    </row>
    <row r="2909" spans="9:9">
      <c r="I2909" s="124"/>
    </row>
    <row r="2910" spans="9:9">
      <c r="I2910" s="124"/>
    </row>
    <row r="2911" spans="9:9">
      <c r="I2911" s="124"/>
    </row>
    <row r="2912" spans="9:9">
      <c r="I2912" s="124"/>
    </row>
    <row r="2913" spans="9:9">
      <c r="I2913" s="124"/>
    </row>
    <row r="2914" spans="9:9">
      <c r="I2914" s="124"/>
    </row>
    <row r="2915" spans="9:9">
      <c r="I2915" s="124"/>
    </row>
    <row r="2916" spans="9:9">
      <c r="I2916" s="124"/>
    </row>
    <row r="2917" spans="9:9">
      <c r="I2917" s="124"/>
    </row>
    <row r="2918" spans="9:9">
      <c r="I2918" s="124"/>
    </row>
    <row r="2919" spans="9:9">
      <c r="I2919" s="124"/>
    </row>
    <row r="2920" spans="9:9">
      <c r="I2920" s="124"/>
    </row>
    <row r="2921" spans="9:9">
      <c r="I2921" s="124"/>
    </row>
    <row r="2922" spans="9:9">
      <c r="I2922" s="124"/>
    </row>
    <row r="2923" spans="9:9">
      <c r="I2923" s="124"/>
    </row>
    <row r="2924" spans="9:9">
      <c r="I2924" s="124"/>
    </row>
    <row r="2925" spans="9:9">
      <c r="I2925" s="124"/>
    </row>
    <row r="2926" spans="9:9">
      <c r="I2926" s="124"/>
    </row>
    <row r="2927" spans="9:9">
      <c r="I2927" s="124"/>
    </row>
    <row r="2928" spans="9:9">
      <c r="I2928" s="124"/>
    </row>
    <row r="2929" spans="9:9">
      <c r="I2929" s="124"/>
    </row>
    <row r="2930" spans="9:9">
      <c r="I2930" s="124"/>
    </row>
    <row r="2931" spans="9:9">
      <c r="I2931" s="124"/>
    </row>
    <row r="2932" spans="9:9">
      <c r="I2932" s="124"/>
    </row>
    <row r="2933" spans="9:9">
      <c r="I2933" s="124"/>
    </row>
    <row r="2934" spans="9:9">
      <c r="I2934" s="124"/>
    </row>
    <row r="2935" spans="9:9">
      <c r="I2935" s="124"/>
    </row>
    <row r="2936" spans="9:9">
      <c r="I2936" s="124"/>
    </row>
    <row r="2937" spans="9:9">
      <c r="I2937" s="124"/>
    </row>
    <row r="2938" spans="9:9">
      <c r="I2938" s="124"/>
    </row>
    <row r="2939" spans="9:9">
      <c r="I2939" s="124"/>
    </row>
    <row r="2940" spans="9:9">
      <c r="I2940" s="124"/>
    </row>
    <row r="2941" spans="9:9">
      <c r="I2941" s="124"/>
    </row>
    <row r="2942" spans="9:9">
      <c r="I2942" s="124"/>
    </row>
    <row r="2943" spans="9:9">
      <c r="I2943" s="124"/>
    </row>
    <row r="2944" spans="9:9">
      <c r="I2944" s="124"/>
    </row>
    <row r="2945" spans="9:9">
      <c r="I2945" s="124"/>
    </row>
    <row r="2946" spans="9:9">
      <c r="I2946" s="124"/>
    </row>
    <row r="2947" spans="9:9">
      <c r="I2947" s="124"/>
    </row>
    <row r="2948" spans="9:9">
      <c r="I2948" s="124"/>
    </row>
    <row r="2949" spans="9:9">
      <c r="I2949" s="124"/>
    </row>
    <row r="2950" spans="9:9">
      <c r="I2950" s="124"/>
    </row>
    <row r="2951" spans="9:9">
      <c r="I2951" s="124"/>
    </row>
    <row r="2952" spans="9:9">
      <c r="I2952" s="124"/>
    </row>
    <row r="2953" spans="9:9">
      <c r="I2953" s="124"/>
    </row>
    <row r="2954" spans="9:9">
      <c r="I2954" s="124"/>
    </row>
    <row r="2955" spans="9:9">
      <c r="I2955" s="124"/>
    </row>
    <row r="2956" spans="9:9">
      <c r="I2956" s="124"/>
    </row>
    <row r="2957" spans="9:9">
      <c r="I2957" s="124"/>
    </row>
    <row r="2958" spans="9:9">
      <c r="I2958" s="124"/>
    </row>
    <row r="2959" spans="9:9">
      <c r="I2959" s="124"/>
    </row>
    <row r="2960" spans="9:9">
      <c r="I2960" s="124"/>
    </row>
    <row r="2961" spans="9:9">
      <c r="I2961" s="124"/>
    </row>
    <row r="2962" spans="9:9">
      <c r="I2962" s="124"/>
    </row>
    <row r="2963" spans="9:9">
      <c r="I2963" s="124"/>
    </row>
    <row r="2964" spans="9:9">
      <c r="I2964" s="124"/>
    </row>
    <row r="2965" spans="9:9">
      <c r="I2965" s="124"/>
    </row>
    <row r="2966" spans="9:9">
      <c r="I2966" s="124"/>
    </row>
    <row r="2967" spans="9:9">
      <c r="I2967" s="124"/>
    </row>
    <row r="2968" spans="9:9">
      <c r="I2968" s="124"/>
    </row>
    <row r="2969" spans="9:9">
      <c r="I2969" s="124"/>
    </row>
    <row r="2970" spans="9:9">
      <c r="I2970" s="124"/>
    </row>
    <row r="2971" spans="9:9">
      <c r="I2971" s="124"/>
    </row>
    <row r="2972" spans="9:9">
      <c r="I2972" s="124"/>
    </row>
    <row r="2973" spans="9:9">
      <c r="I2973" s="124"/>
    </row>
    <row r="2974" spans="9:9">
      <c r="I2974" s="124"/>
    </row>
    <row r="2975" spans="9:9">
      <c r="I2975" s="124"/>
    </row>
    <row r="2976" spans="9:9">
      <c r="I2976" s="124"/>
    </row>
    <row r="2977" spans="9:9">
      <c r="I2977" s="124"/>
    </row>
    <row r="2978" spans="9:9">
      <c r="I2978" s="124"/>
    </row>
    <row r="2979" spans="9:9">
      <c r="I2979" s="124"/>
    </row>
    <row r="2980" spans="9:9">
      <c r="I2980" s="124"/>
    </row>
    <row r="2981" spans="9:9">
      <c r="I2981" s="124"/>
    </row>
    <row r="2982" spans="9:9">
      <c r="I2982" s="124"/>
    </row>
    <row r="2983" spans="9:9">
      <c r="I2983" s="124"/>
    </row>
    <row r="2984" spans="9:9">
      <c r="I2984" s="124"/>
    </row>
    <row r="2985" spans="9:9">
      <c r="I2985" s="124"/>
    </row>
    <row r="2986" spans="9:9">
      <c r="I2986" s="124"/>
    </row>
    <row r="2987" spans="9:9">
      <c r="I2987" s="124"/>
    </row>
    <row r="2988" spans="9:9">
      <c r="I2988" s="124"/>
    </row>
    <row r="2989" spans="9:9">
      <c r="I2989" s="124"/>
    </row>
    <row r="2990" spans="9:9">
      <c r="I2990" s="124"/>
    </row>
    <row r="2991" spans="9:9">
      <c r="I2991" s="124"/>
    </row>
    <row r="2992" spans="9:9">
      <c r="I2992" s="124"/>
    </row>
    <row r="2993" spans="9:9">
      <c r="I2993" s="124"/>
    </row>
    <row r="2994" spans="9:9">
      <c r="I2994" s="124"/>
    </row>
    <row r="2995" spans="9:9">
      <c r="I2995" s="124"/>
    </row>
    <row r="2996" spans="9:9">
      <c r="I2996" s="124"/>
    </row>
    <row r="2997" spans="9:9">
      <c r="I2997" s="124"/>
    </row>
    <row r="2998" spans="9:9">
      <c r="I2998" s="124"/>
    </row>
    <row r="2999" spans="9:9">
      <c r="I2999" s="124"/>
    </row>
    <row r="3000" spans="9:9">
      <c r="I3000" s="124"/>
    </row>
    <row r="3001" spans="9:9">
      <c r="I3001" s="124"/>
    </row>
    <row r="3002" spans="9:9">
      <c r="I3002" s="124"/>
    </row>
    <row r="3003" spans="9:9">
      <c r="I3003" s="124"/>
    </row>
    <row r="3004" spans="9:9">
      <c r="I3004" s="124"/>
    </row>
    <row r="3005" spans="9:9">
      <c r="I3005" s="124"/>
    </row>
    <row r="3006" spans="9:9">
      <c r="I3006" s="124"/>
    </row>
    <row r="3007" spans="9:9">
      <c r="I3007" s="124"/>
    </row>
    <row r="3008" spans="9:9">
      <c r="I3008" s="124"/>
    </row>
    <row r="3009" spans="9:9">
      <c r="I3009" s="124"/>
    </row>
    <row r="3010" spans="9:9">
      <c r="I3010" s="124"/>
    </row>
    <row r="3011" spans="9:9">
      <c r="I3011" s="124"/>
    </row>
    <row r="3012" spans="9:9">
      <c r="I3012" s="124"/>
    </row>
    <row r="3013" spans="9:9">
      <c r="I3013" s="124"/>
    </row>
    <row r="3014" spans="9:9">
      <c r="I3014" s="124"/>
    </row>
    <row r="3015" spans="9:9">
      <c r="I3015" s="124"/>
    </row>
    <row r="3016" spans="9:9">
      <c r="I3016" s="124"/>
    </row>
    <row r="3017" spans="9:9">
      <c r="I3017" s="124"/>
    </row>
    <row r="3018" spans="9:9">
      <c r="I3018" s="124"/>
    </row>
    <row r="3019" spans="9:9">
      <c r="I3019" s="124"/>
    </row>
    <row r="3020" spans="9:9">
      <c r="I3020" s="124"/>
    </row>
    <row r="3021" spans="9:9">
      <c r="I3021" s="124"/>
    </row>
    <row r="3022" spans="9:9">
      <c r="I3022" s="124"/>
    </row>
    <row r="3023" spans="9:9">
      <c r="I3023" s="124"/>
    </row>
    <row r="3024" spans="9:9">
      <c r="I3024" s="124"/>
    </row>
    <row r="3025" spans="9:9">
      <c r="I3025" s="124"/>
    </row>
    <row r="3026" spans="9:9">
      <c r="I3026" s="124"/>
    </row>
    <row r="3027" spans="9:9">
      <c r="I3027" s="124"/>
    </row>
    <row r="3028" spans="9:9">
      <c r="I3028" s="124"/>
    </row>
    <row r="3029" spans="9:9">
      <c r="I3029" s="124"/>
    </row>
    <row r="3030" spans="9:9">
      <c r="I3030" s="124"/>
    </row>
    <row r="3031" spans="9:9">
      <c r="I3031" s="124"/>
    </row>
    <row r="3032" spans="9:9">
      <c r="I3032" s="124"/>
    </row>
    <row r="3033" spans="9:9">
      <c r="I3033" s="124"/>
    </row>
    <row r="3034" spans="9:9">
      <c r="I3034" s="124"/>
    </row>
    <row r="3035" spans="9:9">
      <c r="I3035" s="124"/>
    </row>
    <row r="3036" spans="9:9">
      <c r="I3036" s="124"/>
    </row>
    <row r="3037" spans="9:9">
      <c r="I3037" s="124"/>
    </row>
    <row r="3038" spans="9:9">
      <c r="I3038" s="124"/>
    </row>
    <row r="3039" spans="9:9">
      <c r="I3039" s="124"/>
    </row>
    <row r="3040" spans="9:9">
      <c r="I3040" s="124"/>
    </row>
    <row r="3041" spans="9:9">
      <c r="I3041" s="124"/>
    </row>
    <row r="3042" spans="9:9">
      <c r="I3042" s="124"/>
    </row>
    <row r="3043" spans="9:9">
      <c r="I3043" s="124"/>
    </row>
    <row r="3044" spans="9:9">
      <c r="I3044" s="124"/>
    </row>
    <row r="3045" spans="9:9">
      <c r="I3045" s="124"/>
    </row>
    <row r="3046" spans="9:9">
      <c r="I3046" s="124"/>
    </row>
    <row r="3047" spans="9:9">
      <c r="I3047" s="124"/>
    </row>
    <row r="3048" spans="9:9">
      <c r="I3048" s="124"/>
    </row>
    <row r="3049" spans="9:9">
      <c r="I3049" s="124"/>
    </row>
    <row r="3050" spans="9:9">
      <c r="I3050" s="124"/>
    </row>
    <row r="3051" spans="9:9">
      <c r="I3051" s="124"/>
    </row>
    <row r="3052" spans="9:9">
      <c r="I3052" s="124"/>
    </row>
    <row r="3053" spans="9:9">
      <c r="I3053" s="124"/>
    </row>
    <row r="3054" spans="9:9">
      <c r="I3054" s="124"/>
    </row>
    <row r="3055" spans="9:9">
      <c r="I3055" s="124"/>
    </row>
    <row r="3056" spans="9:9">
      <c r="I3056" s="124"/>
    </row>
    <row r="3057" spans="9:9">
      <c r="I3057" s="124"/>
    </row>
    <row r="3058" spans="9:9">
      <c r="I3058" s="124"/>
    </row>
    <row r="3059" spans="9:9">
      <c r="I3059" s="124"/>
    </row>
    <row r="3060" spans="9:9">
      <c r="I3060" s="124"/>
    </row>
    <row r="3061" spans="9:9">
      <c r="I3061" s="124"/>
    </row>
    <row r="3062" spans="9:9">
      <c r="I3062" s="124"/>
    </row>
    <row r="3063" spans="9:9">
      <c r="I3063" s="124"/>
    </row>
    <row r="3064" spans="9:9">
      <c r="I3064" s="124"/>
    </row>
    <row r="3065" spans="9:9">
      <c r="I3065" s="124"/>
    </row>
    <row r="3066" spans="9:9">
      <c r="I3066" s="124"/>
    </row>
    <row r="3067" spans="9:9">
      <c r="I3067" s="124"/>
    </row>
    <row r="3068" spans="9:9">
      <c r="I3068" s="124"/>
    </row>
    <row r="3069" spans="9:9">
      <c r="I3069" s="124"/>
    </row>
    <row r="3070" spans="9:9">
      <c r="I3070" s="124"/>
    </row>
    <row r="3071" spans="9:9">
      <c r="I3071" s="124"/>
    </row>
    <row r="3072" spans="9:9">
      <c r="I3072" s="124"/>
    </row>
    <row r="3073" spans="9:9">
      <c r="I3073" s="124"/>
    </row>
    <row r="3074" spans="9:9">
      <c r="I3074" s="124"/>
    </row>
    <row r="3075" spans="9:9">
      <c r="I3075" s="124"/>
    </row>
    <row r="3076" spans="9:9">
      <c r="I3076" s="124"/>
    </row>
    <row r="3077" spans="9:9">
      <c r="I3077" s="124"/>
    </row>
    <row r="3078" spans="9:9">
      <c r="I3078" s="124"/>
    </row>
    <row r="3079" spans="9:9">
      <c r="I3079" s="124"/>
    </row>
    <row r="3080" spans="9:9">
      <c r="I3080" s="124"/>
    </row>
    <row r="3081" spans="9:9">
      <c r="I3081" s="124"/>
    </row>
    <row r="3082" spans="9:9">
      <c r="I3082" s="124"/>
    </row>
    <row r="3083" spans="9:9">
      <c r="I3083" s="124"/>
    </row>
    <row r="3084" spans="9:9">
      <c r="I3084" s="124"/>
    </row>
    <row r="3085" spans="9:9">
      <c r="I3085" s="124"/>
    </row>
    <row r="3086" spans="9:9">
      <c r="I3086" s="124"/>
    </row>
    <row r="3087" spans="9:9">
      <c r="I3087" s="124"/>
    </row>
    <row r="3088" spans="9:9">
      <c r="I3088" s="124"/>
    </row>
    <row r="3089" spans="9:9">
      <c r="I3089" s="124"/>
    </row>
    <row r="3090" spans="9:9">
      <c r="I3090" s="124"/>
    </row>
    <row r="3091" spans="9:9">
      <c r="I3091" s="124"/>
    </row>
    <row r="3092" spans="9:9">
      <c r="I3092" s="124"/>
    </row>
    <row r="3093" spans="9:9">
      <c r="I3093" s="124"/>
    </row>
    <row r="3094" spans="9:9">
      <c r="I3094" s="124"/>
    </row>
    <row r="3095" spans="9:9">
      <c r="I3095" s="124"/>
    </row>
    <row r="3096" spans="9:9">
      <c r="I3096" s="124"/>
    </row>
    <row r="3097" spans="9:9">
      <c r="I3097" s="124"/>
    </row>
    <row r="3098" spans="9:9">
      <c r="I3098" s="124"/>
    </row>
    <row r="3099" spans="9:9">
      <c r="I3099" s="124"/>
    </row>
    <row r="3100" spans="9:9">
      <c r="I3100" s="124"/>
    </row>
    <row r="3101" spans="9:9">
      <c r="I3101" s="124"/>
    </row>
    <row r="3102" spans="9:9">
      <c r="I3102" s="124"/>
    </row>
    <row r="3103" spans="9:9">
      <c r="I3103" s="124"/>
    </row>
    <row r="3104" spans="9:9">
      <c r="I3104" s="124"/>
    </row>
    <row r="3105" spans="9:9">
      <c r="I3105" s="124"/>
    </row>
    <row r="3106" spans="9:9">
      <c r="I3106" s="124"/>
    </row>
    <row r="3107" spans="9:9">
      <c r="I3107" s="124"/>
    </row>
    <row r="3108" spans="9:9">
      <c r="I3108" s="124"/>
    </row>
    <row r="3109" spans="9:9">
      <c r="I3109" s="124"/>
    </row>
    <row r="3110" spans="9:9">
      <c r="I3110" s="124"/>
    </row>
    <row r="3111" spans="9:9">
      <c r="I3111" s="124"/>
    </row>
    <row r="3112" spans="9:9">
      <c r="I3112" s="124"/>
    </row>
    <row r="3113" spans="9:9">
      <c r="I3113" s="124"/>
    </row>
    <row r="3114" spans="9:9">
      <c r="I3114" s="124"/>
    </row>
    <row r="3115" spans="9:9">
      <c r="I3115" s="124"/>
    </row>
    <row r="3116" spans="9:9">
      <c r="I3116" s="124"/>
    </row>
    <row r="3117" spans="9:9">
      <c r="I3117" s="124"/>
    </row>
    <row r="3118" spans="9:9">
      <c r="I3118" s="124"/>
    </row>
    <row r="3119" spans="9:9">
      <c r="I3119" s="124"/>
    </row>
    <row r="3120" spans="9:9">
      <c r="I3120" s="124"/>
    </row>
    <row r="3121" spans="9:9">
      <c r="I3121" s="124"/>
    </row>
    <row r="3122" spans="9:9">
      <c r="I3122" s="124"/>
    </row>
    <row r="3123" spans="9:9">
      <c r="I3123" s="124"/>
    </row>
    <row r="3124" spans="9:9">
      <c r="I3124" s="124"/>
    </row>
    <row r="3125" spans="9:9">
      <c r="I3125" s="124"/>
    </row>
    <row r="3126" spans="9:9">
      <c r="I3126" s="124"/>
    </row>
    <row r="3127" spans="9:9">
      <c r="I3127" s="124"/>
    </row>
    <row r="3128" spans="9:9">
      <c r="I3128" s="124"/>
    </row>
    <row r="3129" spans="9:9">
      <c r="I3129" s="124"/>
    </row>
    <row r="3130" spans="9:9">
      <c r="I3130" s="124"/>
    </row>
    <row r="3131" spans="9:9">
      <c r="I3131" s="124"/>
    </row>
    <row r="3132" spans="9:9">
      <c r="I3132" s="124"/>
    </row>
    <row r="3133" spans="9:9">
      <c r="I3133" s="124"/>
    </row>
    <row r="3134" spans="9:9">
      <c r="I3134" s="124"/>
    </row>
    <row r="3135" spans="9:9">
      <c r="I3135" s="124"/>
    </row>
    <row r="3136" spans="9:9">
      <c r="I3136" s="124"/>
    </row>
    <row r="3137" spans="9:9">
      <c r="I3137" s="124"/>
    </row>
    <row r="3138" spans="9:9">
      <c r="I3138" s="124"/>
    </row>
    <row r="3139" spans="9:9">
      <c r="I3139" s="124"/>
    </row>
    <row r="3140" spans="9:9">
      <c r="I3140" s="124"/>
    </row>
    <row r="3141" spans="9:9">
      <c r="I3141" s="124"/>
    </row>
    <row r="3142" spans="9:9">
      <c r="I3142" s="124"/>
    </row>
    <row r="3143" spans="9:9">
      <c r="I3143" s="124"/>
    </row>
    <row r="3144" spans="9:9">
      <c r="I3144" s="124"/>
    </row>
    <row r="3145" spans="9:9">
      <c r="I3145" s="124"/>
    </row>
    <row r="3146" spans="9:9">
      <c r="I3146" s="124"/>
    </row>
    <row r="3147" spans="9:9">
      <c r="I3147" s="124"/>
    </row>
    <row r="3148" spans="9:9">
      <c r="I3148" s="124"/>
    </row>
    <row r="3149" spans="9:9">
      <c r="I3149" s="124"/>
    </row>
    <row r="3150" spans="9:9">
      <c r="I3150" s="124"/>
    </row>
    <row r="3151" spans="9:9">
      <c r="I3151" s="124"/>
    </row>
    <row r="3152" spans="9:9">
      <c r="I3152" s="124"/>
    </row>
    <row r="3153" spans="9:9">
      <c r="I3153" s="124"/>
    </row>
    <row r="3154" spans="9:9">
      <c r="I3154" s="124"/>
    </row>
    <row r="3155" spans="9:9">
      <c r="I3155" s="124"/>
    </row>
    <row r="3156" spans="9:9">
      <c r="I3156" s="124"/>
    </row>
    <row r="3157" spans="9:9">
      <c r="I3157" s="124"/>
    </row>
    <row r="3158" spans="9:9">
      <c r="I3158" s="124"/>
    </row>
    <row r="3159" spans="9:9">
      <c r="I3159" s="124"/>
    </row>
    <row r="3160" spans="9:9">
      <c r="I3160" s="124"/>
    </row>
    <row r="3161" spans="9:9">
      <c r="I3161" s="124"/>
    </row>
    <row r="3162" spans="9:9">
      <c r="I3162" s="124"/>
    </row>
    <row r="3163" spans="9:9">
      <c r="I3163" s="124"/>
    </row>
    <row r="3164" spans="9:9">
      <c r="I3164" s="124"/>
    </row>
    <row r="3165" spans="9:9">
      <c r="I3165" s="124"/>
    </row>
    <row r="3166" spans="9:9">
      <c r="I3166" s="124"/>
    </row>
    <row r="3167" spans="9:9">
      <c r="I3167" s="124"/>
    </row>
    <row r="3168" spans="9:9">
      <c r="I3168" s="124"/>
    </row>
    <row r="3169" spans="9:9">
      <c r="I3169" s="124"/>
    </row>
    <row r="3170" spans="9:9">
      <c r="I3170" s="124"/>
    </row>
    <row r="3171" spans="9:9">
      <c r="I3171" s="124"/>
    </row>
    <row r="3172" spans="9:9">
      <c r="I3172" s="124"/>
    </row>
    <row r="3173" spans="9:9">
      <c r="I3173" s="124"/>
    </row>
    <row r="3174" spans="9:9">
      <c r="I3174" s="124"/>
    </row>
    <row r="3175" spans="9:9">
      <c r="I3175" s="124"/>
    </row>
    <row r="3176" spans="9:9">
      <c r="I3176" s="124"/>
    </row>
    <row r="3177" spans="9:9">
      <c r="I3177" s="124"/>
    </row>
    <row r="3178" spans="9:9">
      <c r="I3178" s="124"/>
    </row>
    <row r="3179" spans="9:9">
      <c r="I3179" s="124"/>
    </row>
    <row r="3180" spans="9:9">
      <c r="I3180" s="124"/>
    </row>
    <row r="3181" spans="9:9">
      <c r="I3181" s="124"/>
    </row>
    <row r="3182" spans="9:9">
      <c r="I3182" s="124"/>
    </row>
    <row r="3183" spans="9:9">
      <c r="I3183" s="124"/>
    </row>
    <row r="3184" spans="9:9">
      <c r="I3184" s="124"/>
    </row>
    <row r="3185" spans="9:9">
      <c r="I3185" s="124"/>
    </row>
    <row r="3186" spans="9:9">
      <c r="I3186" s="124"/>
    </row>
    <row r="3187" spans="9:9">
      <c r="I3187" s="124"/>
    </row>
    <row r="3188" spans="9:9">
      <c r="I3188" s="124"/>
    </row>
    <row r="3189" spans="9:9">
      <c r="I3189" s="124"/>
    </row>
    <row r="3190" spans="9:9">
      <c r="I3190" s="124"/>
    </row>
    <row r="3191" spans="9:9">
      <c r="I3191" s="124"/>
    </row>
    <row r="3192" spans="9:9">
      <c r="I3192" s="124"/>
    </row>
    <row r="3193" spans="9:9">
      <c r="I3193" s="124"/>
    </row>
    <row r="3194" spans="9:9">
      <c r="I3194" s="124"/>
    </row>
    <row r="3195" spans="9:9">
      <c r="I3195" s="124"/>
    </row>
    <row r="3196" spans="9:9">
      <c r="I3196" s="124"/>
    </row>
    <row r="3197" spans="9:9">
      <c r="I3197" s="124"/>
    </row>
    <row r="3198" spans="9:9">
      <c r="I3198" s="124"/>
    </row>
    <row r="3199" spans="9:9">
      <c r="I3199" s="124"/>
    </row>
    <row r="3200" spans="9:9">
      <c r="I3200" s="124"/>
    </row>
    <row r="3201" spans="9:9">
      <c r="I3201" s="124"/>
    </row>
    <row r="3202" spans="9:9">
      <c r="I3202" s="124"/>
    </row>
    <row r="3203" spans="9:9">
      <c r="I3203" s="124"/>
    </row>
    <row r="3204" spans="9:9">
      <c r="I3204" s="124"/>
    </row>
    <row r="3205" spans="9:9">
      <c r="I3205" s="124"/>
    </row>
    <row r="3206" spans="9:9">
      <c r="I3206" s="124"/>
    </row>
    <row r="3207" spans="9:9">
      <c r="I3207" s="124"/>
    </row>
    <row r="3208" spans="9:9">
      <c r="I3208" s="124"/>
    </row>
    <row r="3209" spans="9:9">
      <c r="I3209" s="124"/>
    </row>
    <row r="3210" spans="9:9">
      <c r="I3210" s="124"/>
    </row>
    <row r="3211" spans="9:9">
      <c r="I3211" s="124"/>
    </row>
    <row r="3212" spans="9:9">
      <c r="I3212" s="124"/>
    </row>
    <row r="3213" spans="9:9">
      <c r="I3213" s="124"/>
    </row>
    <row r="3214" spans="9:9">
      <c r="I3214" s="124"/>
    </row>
    <row r="3215" spans="9:9">
      <c r="I3215" s="124"/>
    </row>
    <row r="3216" spans="9:9">
      <c r="I3216" s="124"/>
    </row>
    <row r="3217" spans="9:9">
      <c r="I3217" s="124"/>
    </row>
    <row r="3218" spans="9:9">
      <c r="I3218" s="124"/>
    </row>
    <row r="3219" spans="9:9">
      <c r="I3219" s="124"/>
    </row>
    <row r="3220" spans="9:9">
      <c r="I3220" s="124"/>
    </row>
    <row r="3221" spans="9:9">
      <c r="I3221" s="124"/>
    </row>
    <row r="3222" spans="9:9">
      <c r="I3222" s="124"/>
    </row>
    <row r="3223" spans="9:9">
      <c r="I3223" s="124"/>
    </row>
    <row r="3224" spans="9:9">
      <c r="I3224" s="124"/>
    </row>
    <row r="3225" spans="9:9">
      <c r="I3225" s="124"/>
    </row>
    <row r="3226" spans="9:9">
      <c r="I3226" s="124"/>
    </row>
    <row r="3227" spans="9:9">
      <c r="I3227" s="124"/>
    </row>
    <row r="3228" spans="9:9">
      <c r="I3228" s="124"/>
    </row>
    <row r="3229" spans="9:9">
      <c r="I3229" s="124"/>
    </row>
    <row r="3230" spans="9:9">
      <c r="I3230" s="124"/>
    </row>
    <row r="3231" spans="9:9">
      <c r="I3231" s="124"/>
    </row>
    <row r="3232" spans="9:9">
      <c r="I3232" s="124"/>
    </row>
    <row r="3233" spans="9:9">
      <c r="I3233" s="124"/>
    </row>
  </sheetData>
  <mergeCells count="7">
    <mergeCell ref="A1:K1"/>
    <mergeCell ref="C83:F83"/>
    <mergeCell ref="K140:K141"/>
    <mergeCell ref="K159:K160"/>
    <mergeCell ref="K176:K177"/>
    <mergeCell ref="K199:K200"/>
    <mergeCell ref="A2:K2"/>
  </mergeCells>
  <pageMargins left="0.70866141732283472" right="0.19685039370078741" top="0.51181102362204722" bottom="0.51181102362204722" header="0.31496062992125984" footer="0.31496062992125984"/>
  <pageSetup paperSize="5" scale="92" orientation="landscape" r:id="rId1"/>
  <rowBreaks count="1" manualBreakCount="1">
    <brk id="2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8CE8C-3E5E-472B-83DF-8F90C270AE45}">
  <dimension ref="A1:I372"/>
  <sheetViews>
    <sheetView zoomScaleNormal="100" workbookViewId="0">
      <selection activeCell="E11" sqref="E11"/>
    </sheetView>
  </sheetViews>
  <sheetFormatPr defaultRowHeight="12.75"/>
  <cols>
    <col min="1" max="1" width="5.7109375" style="36" customWidth="1"/>
    <col min="2" max="2" width="98" customWidth="1"/>
    <col min="3" max="3" width="22.5703125" style="114" customWidth="1"/>
    <col min="4" max="4" width="13.28515625" style="3" customWidth="1"/>
    <col min="5" max="5" width="17.7109375" style="36" customWidth="1"/>
    <col min="6" max="6" width="11" customWidth="1"/>
    <col min="7" max="7" width="11.7109375" customWidth="1"/>
    <col min="8" max="8" width="15.140625" customWidth="1"/>
  </cols>
  <sheetData>
    <row r="1" spans="1:5" ht="18">
      <c r="A1" s="226" t="s">
        <v>318</v>
      </c>
      <c r="B1" s="226"/>
      <c r="C1" s="226"/>
      <c r="D1" s="226"/>
      <c r="E1" s="226"/>
    </row>
    <row r="2" spans="1:5" ht="18">
      <c r="A2" s="225" t="s">
        <v>208</v>
      </c>
      <c r="B2" s="225"/>
      <c r="C2" s="225"/>
      <c r="D2" s="225"/>
      <c r="E2" s="225"/>
    </row>
    <row r="4" spans="1:5" ht="15.75">
      <c r="B4" s="74" t="s">
        <v>470</v>
      </c>
    </row>
    <row r="5" spans="1:5">
      <c r="B5" s="23"/>
    </row>
    <row r="6" spans="1:5" s="82" customFormat="1" ht="15.75" customHeight="1">
      <c r="A6" s="78" t="s">
        <v>129</v>
      </c>
      <c r="B6" s="78" t="s">
        <v>197</v>
      </c>
      <c r="C6" s="115" t="s">
        <v>220</v>
      </c>
      <c r="D6" s="78" t="s">
        <v>194</v>
      </c>
      <c r="E6" s="78" t="s">
        <v>198</v>
      </c>
    </row>
    <row r="7" spans="1:5" s="82" customFormat="1" ht="15.75" customHeight="1">
      <c r="A7" s="133"/>
      <c r="B7" s="138" t="s">
        <v>346</v>
      </c>
      <c r="C7" s="135"/>
      <c r="D7" s="133"/>
      <c r="E7" s="133"/>
    </row>
    <row r="8" spans="1:5" ht="51">
      <c r="A8" s="75">
        <v>1</v>
      </c>
      <c r="B8" s="132" t="s">
        <v>278</v>
      </c>
      <c r="C8" s="116"/>
      <c r="D8" s="85"/>
      <c r="E8" s="69"/>
    </row>
    <row r="9" spans="1:5" ht="15.75" customHeight="1">
      <c r="A9" s="75"/>
      <c r="B9" s="76"/>
      <c r="C9" s="117"/>
      <c r="D9" s="87"/>
      <c r="E9" s="69"/>
    </row>
    <row r="10" spans="1:5" ht="16.5" customHeight="1">
      <c r="A10" s="75"/>
      <c r="B10" s="76" t="s">
        <v>228</v>
      </c>
      <c r="C10" s="117"/>
      <c r="E10" s="69"/>
    </row>
    <row r="11" spans="1:5" ht="17.25" customHeight="1">
      <c r="A11" s="75"/>
      <c r="B11" s="76"/>
      <c r="C11" s="117">
        <v>2250</v>
      </c>
      <c r="D11" s="87" t="s">
        <v>186</v>
      </c>
      <c r="E11" s="69" t="s">
        <v>243</v>
      </c>
    </row>
    <row r="12" spans="1:5" ht="25.5">
      <c r="A12" s="75">
        <v>2</v>
      </c>
      <c r="B12" s="76" t="s">
        <v>225</v>
      </c>
      <c r="C12" s="117"/>
      <c r="D12" s="87"/>
      <c r="E12" s="69"/>
    </row>
    <row r="13" spans="1:5" ht="17.25" customHeight="1">
      <c r="A13" s="75"/>
      <c r="B13" s="76"/>
      <c r="C13" s="117">
        <v>1050</v>
      </c>
      <c r="D13" s="87" t="s">
        <v>186</v>
      </c>
      <c r="E13" s="69" t="s">
        <v>285</v>
      </c>
    </row>
    <row r="14" spans="1:5" ht="38.25">
      <c r="A14" s="75">
        <v>3</v>
      </c>
      <c r="B14" s="77" t="s">
        <v>371</v>
      </c>
      <c r="C14" s="117"/>
      <c r="D14" s="87"/>
      <c r="E14" s="69"/>
    </row>
    <row r="15" spans="1:5" ht="14.25" customHeight="1">
      <c r="A15" s="75"/>
      <c r="B15" s="76"/>
      <c r="C15" s="117">
        <v>1050</v>
      </c>
      <c r="D15" s="89" t="s">
        <v>186</v>
      </c>
      <c r="E15" s="112" t="s">
        <v>285</v>
      </c>
    </row>
    <row r="16" spans="1:5" ht="102">
      <c r="A16" s="75">
        <v>4</v>
      </c>
      <c r="B16" s="76" t="s">
        <v>316</v>
      </c>
      <c r="C16" s="117"/>
      <c r="D16" s="89"/>
      <c r="E16" s="101"/>
    </row>
    <row r="17" spans="1:5" ht="14.25" customHeight="1">
      <c r="A17" s="75"/>
      <c r="B17" s="76"/>
      <c r="C17" s="117">
        <v>3450</v>
      </c>
      <c r="D17" s="89" t="s">
        <v>186</v>
      </c>
      <c r="E17" s="112" t="s">
        <v>354</v>
      </c>
    </row>
    <row r="18" spans="1:5" ht="25.5">
      <c r="A18" s="75">
        <v>5</v>
      </c>
      <c r="B18" s="76" t="s">
        <v>234</v>
      </c>
      <c r="C18" s="117"/>
      <c r="D18" s="89"/>
      <c r="E18" s="101"/>
    </row>
    <row r="19" spans="1:5" ht="15.75" customHeight="1">
      <c r="A19" s="75"/>
      <c r="B19" s="76"/>
      <c r="C19" s="117">
        <v>310500</v>
      </c>
      <c r="D19" s="89" t="s">
        <v>237</v>
      </c>
      <c r="E19" s="101" t="s">
        <v>238</v>
      </c>
    </row>
    <row r="20" spans="1:5" ht="76.5">
      <c r="A20" s="75">
        <v>7</v>
      </c>
      <c r="B20" s="76" t="s">
        <v>246</v>
      </c>
      <c r="C20" s="117"/>
      <c r="D20" s="89"/>
      <c r="E20" s="101"/>
    </row>
    <row r="21" spans="1:5" ht="15" customHeight="1">
      <c r="A21" s="75"/>
      <c r="B21" s="76"/>
      <c r="C21" s="117">
        <v>9000</v>
      </c>
      <c r="D21" s="89" t="s">
        <v>186</v>
      </c>
      <c r="E21" s="112" t="s">
        <v>285</v>
      </c>
    </row>
    <row r="22" spans="1:5" ht="41.25" customHeight="1">
      <c r="A22" s="75">
        <v>8</v>
      </c>
      <c r="B22" s="76" t="s">
        <v>325</v>
      </c>
      <c r="C22" s="117"/>
      <c r="D22" s="89"/>
      <c r="E22" s="101"/>
    </row>
    <row r="23" spans="1:5" ht="15" customHeight="1">
      <c r="A23" s="75"/>
      <c r="B23" s="76"/>
      <c r="C23" s="117">
        <v>240000</v>
      </c>
      <c r="D23" s="113" t="s">
        <v>187</v>
      </c>
      <c r="E23" s="101" t="s">
        <v>249</v>
      </c>
    </row>
    <row r="24" spans="1:5" ht="15" customHeight="1">
      <c r="A24" s="75"/>
      <c r="B24" s="76"/>
      <c r="C24" s="117"/>
      <c r="D24" s="113"/>
      <c r="E24" s="101"/>
    </row>
    <row r="25" spans="1:5" ht="63.75">
      <c r="A25" s="75">
        <v>9</v>
      </c>
      <c r="B25" s="76" t="s">
        <v>375</v>
      </c>
      <c r="C25" s="117"/>
      <c r="D25" s="89"/>
      <c r="E25" s="101"/>
    </row>
    <row r="26" spans="1:5">
      <c r="A26" s="75"/>
      <c r="B26" s="76"/>
      <c r="C26" s="117">
        <v>90000</v>
      </c>
      <c r="D26" s="89" t="s">
        <v>186</v>
      </c>
      <c r="E26" s="112" t="s">
        <v>285</v>
      </c>
    </row>
    <row r="27" spans="1:5" ht="76.5">
      <c r="A27" s="75">
        <v>10</v>
      </c>
      <c r="B27" s="76" t="s">
        <v>317</v>
      </c>
      <c r="C27" s="117"/>
      <c r="D27" s="89"/>
      <c r="E27" s="101"/>
    </row>
    <row r="28" spans="1:5" ht="15" customHeight="1">
      <c r="A28" s="75"/>
      <c r="B28" s="76"/>
      <c r="C28" s="117">
        <v>414000</v>
      </c>
      <c r="D28" s="89" t="s">
        <v>186</v>
      </c>
      <c r="E28" s="101" t="s">
        <v>285</v>
      </c>
    </row>
    <row r="29" spans="1:5" ht="15" customHeight="1">
      <c r="A29" s="75"/>
      <c r="B29" s="76"/>
      <c r="C29" s="117"/>
      <c r="D29" s="89"/>
      <c r="E29" s="101"/>
    </row>
    <row r="30" spans="1:5" ht="63.75">
      <c r="A30" s="75">
        <v>11</v>
      </c>
      <c r="B30" s="76" t="s">
        <v>323</v>
      </c>
      <c r="C30" s="117"/>
      <c r="D30" s="89"/>
      <c r="E30" s="101"/>
    </row>
    <row r="31" spans="1:5" ht="39" customHeight="1">
      <c r="A31" s="75"/>
      <c r="B31" s="76" t="s">
        <v>328</v>
      </c>
      <c r="C31" s="117"/>
      <c r="D31" s="89"/>
      <c r="E31" s="101"/>
    </row>
    <row r="32" spans="1:5" ht="19.5" customHeight="1">
      <c r="A32" s="75"/>
      <c r="B32" s="76"/>
      <c r="C32" s="117">
        <v>10560</v>
      </c>
      <c r="D32" s="113" t="s">
        <v>0</v>
      </c>
      <c r="E32" s="112" t="s">
        <v>285</v>
      </c>
    </row>
    <row r="33" spans="1:5" ht="102">
      <c r="A33" s="75">
        <v>12</v>
      </c>
      <c r="B33" s="76" t="s">
        <v>321</v>
      </c>
      <c r="C33" s="117"/>
      <c r="D33" s="89"/>
      <c r="E33" s="101"/>
    </row>
    <row r="34" spans="1:5" ht="53.25" customHeight="1">
      <c r="A34" s="75"/>
      <c r="B34" s="76" t="s">
        <v>322</v>
      </c>
      <c r="C34" s="117"/>
      <c r="D34" s="89"/>
      <c r="E34" s="112"/>
    </row>
    <row r="35" spans="1:5" ht="15" customHeight="1">
      <c r="A35" s="75"/>
      <c r="B35" s="76"/>
      <c r="C35" s="117">
        <v>13200.000000000002</v>
      </c>
      <c r="D35" s="113" t="s">
        <v>0</v>
      </c>
      <c r="E35" s="112" t="s">
        <v>285</v>
      </c>
    </row>
    <row r="36" spans="1:5" ht="63.75">
      <c r="A36" s="75">
        <v>13</v>
      </c>
      <c r="B36" s="76" t="s">
        <v>327</v>
      </c>
      <c r="C36" s="117"/>
      <c r="D36" s="89"/>
      <c r="E36" s="101"/>
    </row>
    <row r="37" spans="1:5" ht="38.25">
      <c r="A37" s="75"/>
      <c r="B37" s="76" t="s">
        <v>372</v>
      </c>
      <c r="C37" s="117"/>
    </row>
    <row r="38" spans="1:5">
      <c r="A38" s="75"/>
      <c r="B38" s="76"/>
      <c r="C38" s="117">
        <v>5520</v>
      </c>
      <c r="D38" s="113" t="s">
        <v>0</v>
      </c>
      <c r="E38" s="112" t="s">
        <v>285</v>
      </c>
    </row>
    <row r="39" spans="1:5">
      <c r="A39" s="75"/>
      <c r="B39" s="76"/>
      <c r="C39" s="117"/>
      <c r="D39" s="89"/>
      <c r="E39" s="112"/>
    </row>
    <row r="40" spans="1:5" ht="76.5">
      <c r="A40" s="75">
        <v>15</v>
      </c>
      <c r="B40" s="76" t="s">
        <v>324</v>
      </c>
      <c r="C40" s="117"/>
      <c r="D40" s="89"/>
      <c r="E40" s="101"/>
    </row>
    <row r="41" spans="1:5" ht="15" customHeight="1">
      <c r="A41" s="75"/>
      <c r="B41" s="76"/>
      <c r="C41" s="117">
        <v>900</v>
      </c>
      <c r="D41" s="89" t="s">
        <v>187</v>
      </c>
      <c r="E41" s="101">
        <v>16.600000000000001</v>
      </c>
    </row>
    <row r="42" spans="1:5" ht="63.75">
      <c r="A42" s="75">
        <v>16</v>
      </c>
      <c r="B42" s="76" t="s">
        <v>289</v>
      </c>
      <c r="C42" s="117"/>
      <c r="D42" s="89"/>
      <c r="E42" s="101"/>
    </row>
    <row r="43" spans="1:5" ht="15" customHeight="1">
      <c r="A43" s="75"/>
      <c r="B43" s="76"/>
      <c r="C43" s="117">
        <v>480</v>
      </c>
      <c r="D43" s="113" t="s">
        <v>186</v>
      </c>
      <c r="E43" s="112" t="s">
        <v>290</v>
      </c>
    </row>
    <row r="44" spans="1:5" ht="15" customHeight="1">
      <c r="A44" s="75"/>
      <c r="B44" s="76"/>
      <c r="C44" s="117"/>
      <c r="D44" s="89"/>
      <c r="E44" s="101"/>
    </row>
    <row r="45" spans="1:5" ht="38.25">
      <c r="A45" s="75">
        <v>17</v>
      </c>
      <c r="B45" s="76" t="s">
        <v>377</v>
      </c>
      <c r="C45" s="117"/>
      <c r="D45" s="89"/>
      <c r="E45" s="101"/>
    </row>
    <row r="46" spans="1:5" ht="15" customHeight="1">
      <c r="A46" s="75"/>
      <c r="B46" s="76"/>
      <c r="C46" s="117">
        <v>23400</v>
      </c>
      <c r="D46" s="113" t="s">
        <v>186</v>
      </c>
      <c r="E46" s="112" t="s">
        <v>281</v>
      </c>
    </row>
    <row r="47" spans="1:5" ht="123.75" customHeight="1">
      <c r="A47" s="75">
        <v>19</v>
      </c>
      <c r="B47" s="76" t="s">
        <v>331</v>
      </c>
      <c r="C47" s="88"/>
      <c r="D47" s="113"/>
      <c r="E47" s="112"/>
    </row>
    <row r="48" spans="1:5" ht="15" customHeight="1">
      <c r="A48" s="75"/>
      <c r="B48" s="76"/>
      <c r="C48" s="88">
        <v>1200</v>
      </c>
      <c r="D48" s="113" t="s">
        <v>332</v>
      </c>
      <c r="E48" s="112">
        <v>16.489999999999998</v>
      </c>
    </row>
    <row r="49" spans="1:6" ht="15" customHeight="1">
      <c r="A49" s="75"/>
      <c r="B49" s="76"/>
      <c r="C49" s="88"/>
      <c r="D49" s="113"/>
      <c r="E49" s="112"/>
    </row>
    <row r="50" spans="1:6" ht="153">
      <c r="A50" s="75">
        <v>20</v>
      </c>
      <c r="B50" s="131" t="s">
        <v>333</v>
      </c>
      <c r="C50" s="88"/>
      <c r="D50" s="113"/>
      <c r="E50" s="112"/>
    </row>
    <row r="51" spans="1:6" ht="15" customHeight="1">
      <c r="A51" s="75"/>
      <c r="B51" s="76"/>
      <c r="C51" s="88">
        <v>45</v>
      </c>
      <c r="D51" s="113" t="s">
        <v>187</v>
      </c>
      <c r="E51" s="112" t="s">
        <v>285</v>
      </c>
    </row>
    <row r="52" spans="1:6" ht="25.5">
      <c r="A52" s="75">
        <v>21</v>
      </c>
      <c r="B52" s="76" t="s">
        <v>335</v>
      </c>
      <c r="C52" s="88"/>
      <c r="D52" s="113"/>
      <c r="E52" s="112"/>
    </row>
    <row r="53" spans="1:6" ht="15" customHeight="1">
      <c r="A53" s="75"/>
      <c r="B53" s="76" t="s">
        <v>336</v>
      </c>
      <c r="C53" s="88">
        <v>22500</v>
      </c>
      <c r="D53" s="113" t="s">
        <v>237</v>
      </c>
      <c r="E53" s="112">
        <v>10.199999999999999</v>
      </c>
    </row>
    <row r="54" spans="1:6" ht="76.5">
      <c r="A54" s="75">
        <v>22</v>
      </c>
      <c r="B54" s="76" t="s">
        <v>337</v>
      </c>
      <c r="C54" s="88"/>
      <c r="D54" s="113"/>
      <c r="E54" s="112"/>
    </row>
    <row r="55" spans="1:6" ht="15" customHeight="1">
      <c r="A55" s="75"/>
      <c r="B55" s="76"/>
      <c r="C55" s="152">
        <v>5700</v>
      </c>
      <c r="D55" s="113" t="s">
        <v>471</v>
      </c>
      <c r="E55" s="112" t="s">
        <v>285</v>
      </c>
    </row>
    <row r="56" spans="1:6" ht="38.25">
      <c r="A56" s="75">
        <v>23</v>
      </c>
      <c r="B56" s="76" t="s">
        <v>351</v>
      </c>
      <c r="C56" s="88">
        <v>12000</v>
      </c>
      <c r="D56" s="113" t="s">
        <v>187</v>
      </c>
      <c r="E56" s="112"/>
    </row>
    <row r="57" spans="1:6">
      <c r="A57" s="75">
        <v>24</v>
      </c>
      <c r="B57" t="s">
        <v>352</v>
      </c>
      <c r="C57" s="88">
        <v>12000</v>
      </c>
      <c r="D57" s="113" t="s">
        <v>187</v>
      </c>
      <c r="E57" s="112" t="s">
        <v>353</v>
      </c>
    </row>
    <row r="58" spans="1:6" ht="15" customHeight="1">
      <c r="A58" s="75"/>
      <c r="B58" s="76"/>
      <c r="C58" s="88"/>
      <c r="D58" s="113"/>
      <c r="E58" s="112"/>
    </row>
    <row r="59" spans="1:6" ht="15" customHeight="1">
      <c r="A59" s="75"/>
      <c r="B59" s="76"/>
      <c r="C59" s="139" t="s">
        <v>347</v>
      </c>
      <c r="D59" s="113"/>
      <c r="E59" s="112"/>
      <c r="F59" s="58"/>
    </row>
    <row r="60" spans="1:6" ht="15.75">
      <c r="A60" s="75"/>
      <c r="B60" s="76"/>
      <c r="C60" s="139"/>
      <c r="D60" s="113"/>
      <c r="E60" s="112"/>
      <c r="F60" s="58"/>
    </row>
    <row r="61" spans="1:6" s="172" customFormat="1" ht="15.75">
      <c r="A61" s="159"/>
      <c r="B61" s="160" t="s">
        <v>464</v>
      </c>
      <c r="C61" s="160"/>
      <c r="D61" s="161"/>
      <c r="E61" s="163"/>
    </row>
    <row r="62" spans="1:6" s="172" customFormat="1" ht="20.25">
      <c r="A62" s="164"/>
      <c r="B62" s="165" t="s">
        <v>463</v>
      </c>
      <c r="C62" s="166"/>
      <c r="D62" s="161"/>
      <c r="E62" s="168"/>
    </row>
    <row r="63" spans="1:6" s="172" customFormat="1" ht="18">
      <c r="A63" s="169"/>
      <c r="B63" s="170"/>
      <c r="C63" s="170"/>
      <c r="D63" s="161"/>
      <c r="E63" s="168"/>
    </row>
    <row r="64" spans="1:6" s="172" customFormat="1" ht="15.75">
      <c r="A64" s="164">
        <v>1</v>
      </c>
      <c r="B64" s="237" t="s">
        <v>472</v>
      </c>
      <c r="C64" s="175"/>
      <c r="D64" s="161"/>
      <c r="E64" s="168"/>
    </row>
    <row r="65" spans="1:9" s="172" customFormat="1" ht="15.75">
      <c r="A65" s="164"/>
      <c r="C65" s="171"/>
      <c r="D65" s="161"/>
      <c r="E65" s="168"/>
    </row>
    <row r="66" spans="1:9" s="172" customFormat="1" ht="15.75">
      <c r="A66" s="164"/>
      <c r="B66" s="176"/>
      <c r="C66" s="171"/>
      <c r="D66" s="161"/>
      <c r="E66" s="168"/>
    </row>
    <row r="67" spans="1:9" s="172" customFormat="1" ht="15">
      <c r="A67" s="164"/>
      <c r="C67" s="175">
        <v>20</v>
      </c>
      <c r="D67" s="171"/>
      <c r="E67" s="168"/>
    </row>
    <row r="68" spans="1:9" s="172" customFormat="1" ht="15">
      <c r="A68" s="164"/>
      <c r="C68" s="175">
        <v>20</v>
      </c>
      <c r="D68" s="171" t="s">
        <v>190</v>
      </c>
      <c r="E68" s="171" t="s">
        <v>285</v>
      </c>
    </row>
    <row r="69" spans="1:9" s="172" customFormat="1" ht="15.75">
      <c r="A69" s="164"/>
      <c r="B69" s="178"/>
      <c r="C69" s="175"/>
      <c r="D69" s="161"/>
      <c r="E69" s="168"/>
    </row>
    <row r="70" spans="1:9" s="172" customFormat="1" ht="25.5">
      <c r="A70" s="164">
        <v>2</v>
      </c>
      <c r="B70" s="76" t="s">
        <v>473</v>
      </c>
      <c r="C70" s="175"/>
      <c r="D70" s="161"/>
      <c r="E70" s="168"/>
    </row>
    <row r="71" spans="1:9" s="172" customFormat="1" ht="15.75">
      <c r="A71" s="164"/>
      <c r="C71" s="175"/>
      <c r="D71" s="161"/>
      <c r="E71" s="168"/>
    </row>
    <row r="72" spans="1:9" s="172" customFormat="1" ht="15.75">
      <c r="A72" s="164"/>
      <c r="C72" s="175"/>
      <c r="D72" s="161"/>
      <c r="E72" s="168"/>
    </row>
    <row r="73" spans="1:9" s="172" customFormat="1" ht="15.75">
      <c r="A73" s="164"/>
      <c r="B73" s="176"/>
      <c r="C73" s="175"/>
      <c r="D73" s="175"/>
      <c r="E73" s="168"/>
    </row>
    <row r="74" spans="1:9" s="172" customFormat="1" ht="15">
      <c r="A74" s="164"/>
      <c r="B74" s="172" t="s">
        <v>388</v>
      </c>
      <c r="C74" s="171">
        <v>2409.4899999999998</v>
      </c>
      <c r="D74" s="175"/>
      <c r="E74" s="168"/>
    </row>
    <row r="75" spans="1:9" s="172" customFormat="1" ht="15">
      <c r="A75" s="164"/>
      <c r="B75" s="172" t="s">
        <v>389</v>
      </c>
      <c r="C75" s="171">
        <v>41.34</v>
      </c>
      <c r="D75" s="175"/>
      <c r="E75" s="168"/>
    </row>
    <row r="76" spans="1:9" s="172" customFormat="1" ht="15">
      <c r="A76" s="164"/>
      <c r="C76" s="175">
        <v>2450.83</v>
      </c>
      <c r="D76" s="175"/>
      <c r="E76" s="168"/>
    </row>
    <row r="77" spans="1:9" s="172" customFormat="1" ht="15.75">
      <c r="A77" s="164"/>
      <c r="B77" s="172" t="s">
        <v>390</v>
      </c>
      <c r="C77" s="175">
        <v>153912.12400000001</v>
      </c>
      <c r="D77" s="161"/>
      <c r="E77" s="168"/>
    </row>
    <row r="78" spans="1:9" s="172" customFormat="1" ht="15">
      <c r="A78" s="164"/>
      <c r="C78" s="175">
        <v>153.91212400000001</v>
      </c>
      <c r="D78" s="175" t="s">
        <v>0</v>
      </c>
      <c r="E78" s="168" t="s">
        <v>285</v>
      </c>
      <c r="I78" s="220"/>
    </row>
    <row r="79" spans="1:9" s="172" customFormat="1" ht="15">
      <c r="A79" s="164"/>
      <c r="B79" s="181"/>
      <c r="C79" s="171"/>
      <c r="D79" s="171"/>
      <c r="E79" s="168"/>
      <c r="I79" s="221"/>
    </row>
    <row r="80" spans="1:9" s="172" customFormat="1" ht="15.75">
      <c r="A80" s="164">
        <v>3</v>
      </c>
      <c r="B80" s="76" t="s">
        <v>474</v>
      </c>
      <c r="C80" s="171"/>
      <c r="D80" s="171"/>
      <c r="E80" s="182"/>
    </row>
    <row r="81" spans="1:9" s="172" customFormat="1" ht="15.75">
      <c r="A81" s="164"/>
      <c r="C81" s="174"/>
      <c r="D81" s="161"/>
      <c r="E81" s="168"/>
      <c r="I81" s="220"/>
    </row>
    <row r="82" spans="1:9" s="172" customFormat="1" ht="15.75">
      <c r="A82" s="164"/>
      <c r="B82" s="172" t="s">
        <v>393</v>
      </c>
      <c r="C82" s="174"/>
      <c r="D82" s="161"/>
      <c r="E82" s="168"/>
    </row>
    <row r="83" spans="1:9" s="172" customFormat="1" ht="15.75">
      <c r="A83" s="164"/>
      <c r="B83" s="176"/>
      <c r="C83" s="174"/>
      <c r="D83" s="161"/>
      <c r="E83" s="168"/>
    </row>
    <row r="84" spans="1:9" s="172" customFormat="1" ht="15.75">
      <c r="A84" s="164"/>
      <c r="B84" s="172" t="s">
        <v>394</v>
      </c>
      <c r="C84" s="174">
        <v>540</v>
      </c>
      <c r="D84" s="161"/>
      <c r="E84" s="168"/>
    </row>
    <row r="85" spans="1:9" s="172" customFormat="1" ht="15">
      <c r="A85" s="164"/>
      <c r="B85" s="181"/>
      <c r="C85" s="174">
        <v>540</v>
      </c>
      <c r="D85" s="174" t="s">
        <v>395</v>
      </c>
      <c r="E85" s="168" t="s">
        <v>285</v>
      </c>
    </row>
    <row r="86" spans="1:9" s="172" customFormat="1" ht="15.75">
      <c r="A86" s="164"/>
      <c r="C86" s="174"/>
      <c r="D86" s="161"/>
      <c r="E86" s="168"/>
    </row>
    <row r="87" spans="1:9" s="172" customFormat="1" ht="15.75">
      <c r="A87" s="164"/>
      <c r="B87" s="172" t="s">
        <v>396</v>
      </c>
      <c r="C87" s="174"/>
      <c r="D87" s="161"/>
      <c r="E87" s="168"/>
    </row>
    <row r="88" spans="1:9" s="172" customFormat="1" ht="15.75">
      <c r="A88" s="164"/>
      <c r="B88" s="176"/>
      <c r="C88" s="171"/>
      <c r="D88" s="161"/>
      <c r="E88" s="168"/>
    </row>
    <row r="89" spans="1:9" s="172" customFormat="1" ht="15.75">
      <c r="A89" s="164"/>
      <c r="B89" s="172" t="s">
        <v>397</v>
      </c>
      <c r="C89" s="174">
        <v>120</v>
      </c>
      <c r="D89" s="161"/>
      <c r="E89" s="168"/>
    </row>
    <row r="90" spans="1:9" s="172" customFormat="1" ht="15">
      <c r="A90" s="164"/>
      <c r="B90" s="181"/>
      <c r="C90" s="174">
        <v>120</v>
      </c>
      <c r="D90" s="174" t="s">
        <v>395</v>
      </c>
      <c r="E90" s="168" t="s">
        <v>285</v>
      </c>
    </row>
    <row r="91" spans="1:9" s="172" customFormat="1" ht="15">
      <c r="A91" s="164"/>
      <c r="B91" s="181"/>
      <c r="C91" s="174"/>
      <c r="D91" s="174"/>
      <c r="E91" s="168"/>
    </row>
    <row r="92" spans="1:9" s="172" customFormat="1" ht="38.25">
      <c r="A92" s="238">
        <v>4</v>
      </c>
      <c r="B92" s="76" t="s">
        <v>475</v>
      </c>
      <c r="C92" s="174"/>
      <c r="D92" s="161"/>
      <c r="E92" s="168"/>
    </row>
    <row r="93" spans="1:9" s="172" customFormat="1" ht="15.75">
      <c r="A93" s="164"/>
      <c r="B93" s="76"/>
      <c r="C93" s="174"/>
      <c r="D93" s="161"/>
      <c r="E93" s="168"/>
    </row>
    <row r="94" spans="1:9" s="172" customFormat="1" ht="15.75">
      <c r="A94" s="164"/>
      <c r="B94" s="76"/>
      <c r="C94" s="174"/>
      <c r="D94" s="161"/>
      <c r="E94" s="168"/>
    </row>
    <row r="95" spans="1:9" s="172" customFormat="1" ht="15.75">
      <c r="A95" s="164"/>
      <c r="B95" s="76"/>
      <c r="C95" s="174"/>
      <c r="D95" s="161"/>
      <c r="E95" s="168"/>
    </row>
    <row r="96" spans="1:9" s="172" customFormat="1" ht="15.75">
      <c r="A96" s="164"/>
      <c r="B96" s="76"/>
      <c r="C96" s="174"/>
      <c r="D96" s="161"/>
      <c r="E96" s="168"/>
    </row>
    <row r="97" spans="1:5" s="172" customFormat="1" ht="15.75">
      <c r="A97" s="164"/>
      <c r="B97" s="176"/>
      <c r="C97" s="174"/>
      <c r="D97" s="175"/>
      <c r="E97" s="168"/>
    </row>
    <row r="98" spans="1:5" s="172" customFormat="1" ht="15">
      <c r="A98" s="164"/>
      <c r="B98" s="172" t="s">
        <v>403</v>
      </c>
      <c r="C98" s="174">
        <v>932.84</v>
      </c>
      <c r="D98" s="175"/>
      <c r="E98" s="168"/>
    </row>
    <row r="99" spans="1:5" s="172" customFormat="1" ht="18.75">
      <c r="A99" s="164"/>
      <c r="C99" s="174">
        <v>932.84</v>
      </c>
      <c r="D99" s="175" t="s">
        <v>404</v>
      </c>
      <c r="E99" s="168" t="s">
        <v>285</v>
      </c>
    </row>
    <row r="100" spans="1:5" s="172" customFormat="1" ht="15">
      <c r="A100" s="164"/>
      <c r="C100" s="174"/>
      <c r="D100" s="175"/>
      <c r="E100" s="168"/>
    </row>
    <row r="101" spans="1:5" s="172" customFormat="1" ht="51">
      <c r="A101" s="238">
        <v>5</v>
      </c>
      <c r="B101" s="76" t="s">
        <v>476</v>
      </c>
      <c r="C101" s="181"/>
      <c r="D101" s="161"/>
      <c r="E101" s="168"/>
    </row>
    <row r="102" spans="1:5" s="172" customFormat="1" ht="15.75">
      <c r="A102" s="164"/>
      <c r="B102" s="172" t="s">
        <v>411</v>
      </c>
      <c r="C102" s="181"/>
      <c r="D102" s="161"/>
      <c r="E102" s="168"/>
    </row>
    <row r="103" spans="1:5" s="172" customFormat="1" ht="15.75">
      <c r="A103" s="164"/>
      <c r="B103" s="172" t="s">
        <v>412</v>
      </c>
      <c r="C103" s="181"/>
      <c r="D103" s="161"/>
      <c r="E103" s="168"/>
    </row>
    <row r="104" spans="1:5" s="172" customFormat="1" ht="15.75">
      <c r="A104" s="164"/>
      <c r="B104" s="176"/>
      <c r="C104" s="175"/>
      <c r="D104" s="175"/>
      <c r="E104" s="168"/>
    </row>
    <row r="105" spans="1:5" s="172" customFormat="1" ht="18.75" customHeight="1">
      <c r="A105" s="164"/>
      <c r="B105" s="172" t="s">
        <v>413</v>
      </c>
      <c r="C105" s="175">
        <v>167911.2</v>
      </c>
      <c r="D105" s="161"/>
      <c r="E105" s="223" t="s">
        <v>416</v>
      </c>
    </row>
    <row r="106" spans="1:5" s="172" customFormat="1" ht="15.75">
      <c r="A106" s="164"/>
      <c r="B106" s="176"/>
      <c r="C106" s="175">
        <v>167911.2</v>
      </c>
      <c r="D106" s="175" t="s">
        <v>0</v>
      </c>
      <c r="E106" s="224"/>
    </row>
    <row r="107" spans="1:5" s="172" customFormat="1" ht="15.75">
      <c r="A107" s="164"/>
      <c r="B107" s="176"/>
      <c r="C107" s="175"/>
      <c r="D107" s="175"/>
      <c r="E107" s="188"/>
    </row>
    <row r="108" spans="1:5" s="172" customFormat="1" ht="15.75">
      <c r="A108" s="164">
        <v>6</v>
      </c>
      <c r="B108" s="172" t="s">
        <v>417</v>
      </c>
      <c r="C108" s="174"/>
      <c r="D108" s="184"/>
      <c r="E108" s="189"/>
    </row>
    <row r="109" spans="1:5" s="222" customFormat="1" ht="15.75">
      <c r="A109" s="190"/>
      <c r="B109" s="191"/>
      <c r="C109" s="193">
        <v>20</v>
      </c>
      <c r="D109" s="193" t="s">
        <v>190</v>
      </c>
      <c r="E109" s="168" t="s">
        <v>285</v>
      </c>
    </row>
    <row r="110" spans="1:5" s="172" customFormat="1" ht="15.75">
      <c r="A110" s="164"/>
      <c r="B110" s="195"/>
      <c r="C110" s="196"/>
      <c r="D110" s="161"/>
      <c r="E110" s="168"/>
    </row>
    <row r="111" spans="1:5" s="222" customFormat="1" ht="15.75">
      <c r="A111" s="190"/>
      <c r="B111" s="197"/>
      <c r="C111" s="198" t="s">
        <v>418</v>
      </c>
      <c r="D111" s="200"/>
      <c r="E111" s="202"/>
    </row>
    <row r="112" spans="1:5" s="172" customFormat="1" ht="20.25">
      <c r="A112" s="164"/>
      <c r="B112" s="165"/>
      <c r="C112" s="196"/>
      <c r="D112" s="161"/>
      <c r="E112" s="168"/>
    </row>
    <row r="113" spans="1:5" s="172" customFormat="1" ht="51">
      <c r="A113" s="203">
        <v>1</v>
      </c>
      <c r="B113" s="76" t="s">
        <v>477</v>
      </c>
      <c r="C113" s="181"/>
      <c r="D113" s="161"/>
      <c r="E113" s="168"/>
    </row>
    <row r="114" spans="1:5" s="172" customFormat="1" ht="15.75">
      <c r="A114" s="164"/>
      <c r="C114" s="171"/>
      <c r="D114" s="161"/>
      <c r="E114" s="168"/>
    </row>
    <row r="115" spans="1:5" s="172" customFormat="1" ht="15.75">
      <c r="A115" s="164"/>
      <c r="B115" s="172" t="s">
        <v>426</v>
      </c>
      <c r="C115" s="175">
        <v>67.599999999999994</v>
      </c>
      <c r="D115" s="161"/>
      <c r="E115" s="168"/>
    </row>
    <row r="116" spans="1:5" s="172" customFormat="1" ht="15.75">
      <c r="A116" s="164"/>
      <c r="B116" s="172" t="s">
        <v>427</v>
      </c>
      <c r="C116" s="175">
        <v>127.5</v>
      </c>
      <c r="D116" s="161"/>
      <c r="E116" s="168"/>
    </row>
    <row r="117" spans="1:5" s="172" customFormat="1" ht="15.75">
      <c r="A117" s="164"/>
      <c r="B117" s="172" t="s">
        <v>428</v>
      </c>
      <c r="C117" s="175">
        <v>191.25</v>
      </c>
      <c r="D117" s="161"/>
      <c r="E117" s="168"/>
    </row>
    <row r="118" spans="1:5" s="172" customFormat="1" ht="15.75">
      <c r="A118" s="164"/>
      <c r="B118" s="172" t="s">
        <v>429</v>
      </c>
      <c r="C118" s="175">
        <v>140</v>
      </c>
      <c r="D118" s="161"/>
      <c r="E118" s="168"/>
    </row>
    <row r="119" spans="1:5" s="172" customFormat="1" ht="15.75">
      <c r="A119" s="164"/>
      <c r="B119" s="172" t="s">
        <v>293</v>
      </c>
      <c r="C119" s="175">
        <v>23.8</v>
      </c>
      <c r="D119" s="161"/>
      <c r="E119" s="223" t="s">
        <v>285</v>
      </c>
    </row>
    <row r="120" spans="1:5" s="172" customFormat="1" ht="18.75">
      <c r="A120" s="164"/>
      <c r="B120" s="172" t="s">
        <v>430</v>
      </c>
      <c r="C120" s="204">
        <v>550.15</v>
      </c>
      <c r="D120" s="175" t="s">
        <v>404</v>
      </c>
      <c r="E120" s="224"/>
    </row>
    <row r="121" spans="1:5" s="172" customFormat="1" ht="15.75">
      <c r="A121" s="164"/>
      <c r="C121" s="171"/>
      <c r="D121" s="161"/>
      <c r="E121" s="168"/>
    </row>
    <row r="122" spans="1:5" s="172" customFormat="1" ht="76.5">
      <c r="A122" s="239">
        <v>2</v>
      </c>
      <c r="B122" s="77" t="s">
        <v>478</v>
      </c>
      <c r="C122" s="171"/>
      <c r="D122" s="161"/>
      <c r="E122" s="168"/>
    </row>
    <row r="123" spans="1:5" s="172" customFormat="1" ht="15.75">
      <c r="A123" s="164"/>
      <c r="C123" s="171"/>
      <c r="D123" s="161"/>
      <c r="E123" s="168"/>
    </row>
    <row r="124" spans="1:5" s="172" customFormat="1" ht="15">
      <c r="A124" s="164"/>
      <c r="B124" s="172" t="s">
        <v>442</v>
      </c>
      <c r="C124" s="171">
        <v>350</v>
      </c>
      <c r="D124" s="175"/>
      <c r="E124" s="168"/>
    </row>
    <row r="125" spans="1:5" s="172" customFormat="1" ht="15">
      <c r="A125" s="164"/>
      <c r="B125" s="172" t="s">
        <v>443</v>
      </c>
      <c r="C125" s="171">
        <v>216</v>
      </c>
      <c r="D125" s="175"/>
      <c r="E125" s="168"/>
    </row>
    <row r="126" spans="1:5" s="172" customFormat="1" ht="15">
      <c r="A126" s="164"/>
      <c r="B126" s="172" t="s">
        <v>444</v>
      </c>
      <c r="C126" s="171">
        <v>42</v>
      </c>
      <c r="D126" s="175"/>
      <c r="E126" s="168"/>
    </row>
    <row r="127" spans="1:5" s="172" customFormat="1" ht="15">
      <c r="A127" s="164"/>
      <c r="B127" s="205"/>
      <c r="C127" s="204">
        <v>608</v>
      </c>
      <c r="D127" s="175"/>
      <c r="E127" s="223" t="s">
        <v>445</v>
      </c>
    </row>
    <row r="128" spans="1:5" s="172" customFormat="1" ht="18.75">
      <c r="A128" s="164"/>
      <c r="B128" s="176"/>
      <c r="C128" s="175">
        <v>608</v>
      </c>
      <c r="D128" s="175" t="s">
        <v>404</v>
      </c>
      <c r="E128" s="224"/>
    </row>
    <row r="129" spans="1:5" s="222" customFormat="1" ht="15.75">
      <c r="A129" s="190"/>
      <c r="B129" s="206"/>
      <c r="C129" s="199"/>
      <c r="D129" s="200"/>
      <c r="E129" s="168"/>
    </row>
    <row r="130" spans="1:5" s="172" customFormat="1" ht="51">
      <c r="A130" s="239">
        <v>3</v>
      </c>
      <c r="B130" s="76" t="s">
        <v>479</v>
      </c>
      <c r="C130" s="171"/>
      <c r="D130" s="161"/>
      <c r="E130" s="168"/>
    </row>
    <row r="131" spans="1:5" s="172" customFormat="1" ht="15.75">
      <c r="A131" s="164"/>
      <c r="B131" s="176"/>
      <c r="C131" s="175"/>
      <c r="D131" s="171"/>
      <c r="E131" s="168"/>
    </row>
    <row r="132" spans="1:5" s="172" customFormat="1" ht="15">
      <c r="A132" s="164"/>
      <c r="C132" s="175">
        <v>1100</v>
      </c>
      <c r="D132" s="171"/>
      <c r="E132" s="168"/>
    </row>
    <row r="133" spans="1:5" s="172" customFormat="1" ht="18.75">
      <c r="A133" s="164"/>
      <c r="C133" s="204">
        <v>1100</v>
      </c>
      <c r="D133" s="171" t="s">
        <v>452</v>
      </c>
      <c r="E133" s="168" t="s">
        <v>285</v>
      </c>
    </row>
    <row r="134" spans="1:5" s="172" customFormat="1" ht="15">
      <c r="A134" s="164"/>
      <c r="C134" s="175"/>
      <c r="D134" s="171"/>
      <c r="E134" s="168"/>
    </row>
    <row r="135" spans="1:5" s="172" customFormat="1" ht="51">
      <c r="A135" s="239">
        <v>5</v>
      </c>
      <c r="B135" s="76" t="s">
        <v>480</v>
      </c>
      <c r="C135" s="171"/>
      <c r="D135" s="161"/>
      <c r="E135" s="168"/>
    </row>
    <row r="136" spans="1:5" s="172" customFormat="1" ht="15.75">
      <c r="A136" s="164"/>
      <c r="B136" s="172" t="s">
        <v>411</v>
      </c>
      <c r="C136" s="171"/>
      <c r="D136" s="161"/>
      <c r="E136" s="168"/>
    </row>
    <row r="137" spans="1:5" s="172" customFormat="1" ht="15.75">
      <c r="A137" s="164"/>
      <c r="B137" s="172" t="s">
        <v>412</v>
      </c>
      <c r="C137" s="171"/>
      <c r="D137" s="161"/>
      <c r="E137" s="168"/>
    </row>
    <row r="138" spans="1:5" s="172" customFormat="1" ht="15.75">
      <c r="A138" s="164"/>
      <c r="C138" s="171">
        <v>208467.00000000003</v>
      </c>
      <c r="D138" s="161"/>
      <c r="E138" s="182"/>
    </row>
    <row r="139" spans="1:5" s="172" customFormat="1" ht="15.75">
      <c r="A139" s="164"/>
      <c r="C139" s="171">
        <v>208467.00000000003</v>
      </c>
      <c r="D139" s="161"/>
      <c r="E139" s="223" t="s">
        <v>416</v>
      </c>
    </row>
    <row r="140" spans="1:5" s="172" customFormat="1" ht="15">
      <c r="A140" s="164"/>
      <c r="C140" s="175">
        <v>208467.00000000003</v>
      </c>
      <c r="D140" s="172" t="s">
        <v>459</v>
      </c>
      <c r="E140" s="224"/>
    </row>
    <row r="141" spans="1:5" s="172" customFormat="1" ht="15.75">
      <c r="A141" s="164"/>
      <c r="B141" s="181"/>
      <c r="C141" s="171"/>
      <c r="D141" s="161"/>
      <c r="E141" s="168"/>
    </row>
    <row r="142" spans="1:5" s="172" customFormat="1" ht="25.5">
      <c r="A142" s="239">
        <v>6</v>
      </c>
      <c r="B142" s="76" t="s">
        <v>481</v>
      </c>
      <c r="C142" s="171"/>
      <c r="D142" s="161"/>
      <c r="E142" s="168"/>
    </row>
    <row r="143" spans="1:5" s="172" customFormat="1" ht="15.75">
      <c r="A143" s="203"/>
      <c r="C143" s="171"/>
      <c r="D143" s="161"/>
      <c r="E143" s="168"/>
    </row>
    <row r="144" spans="1:5" s="172" customFormat="1" ht="15.75">
      <c r="A144" s="203"/>
      <c r="C144" s="175">
        <v>60</v>
      </c>
      <c r="D144" s="161"/>
      <c r="E144" s="168"/>
    </row>
    <row r="145" spans="1:5" s="172" customFormat="1" ht="15.75">
      <c r="A145" s="203"/>
      <c r="C145" s="175">
        <v>70</v>
      </c>
      <c r="D145" s="161"/>
      <c r="E145" s="168"/>
    </row>
    <row r="146" spans="1:5" s="172" customFormat="1" ht="15">
      <c r="A146" s="203"/>
      <c r="C146" s="175">
        <v>130</v>
      </c>
      <c r="D146" s="171" t="s">
        <v>462</v>
      </c>
      <c r="E146" s="168" t="s">
        <v>285</v>
      </c>
    </row>
    <row r="147" spans="1:5" s="222" customFormat="1" ht="15.75">
      <c r="A147" s="190"/>
      <c r="B147" s="209"/>
      <c r="C147" s="199"/>
      <c r="D147" s="211"/>
      <c r="E147" s="168"/>
    </row>
    <row r="148" spans="1:5" s="172" customFormat="1" ht="21" thickBot="1">
      <c r="A148" s="212"/>
      <c r="B148" s="213"/>
      <c r="C148" s="216" t="s">
        <v>418</v>
      </c>
      <c r="D148" s="217"/>
      <c r="E148" s="219"/>
    </row>
    <row r="149" spans="1:5">
      <c r="A149" s="75"/>
      <c r="B149" s="76"/>
      <c r="C149" s="88"/>
      <c r="D149" s="113"/>
      <c r="E149" s="112"/>
    </row>
    <row r="150" spans="1:5">
      <c r="A150" s="75"/>
      <c r="B150" s="76"/>
      <c r="C150" s="88"/>
      <c r="D150" s="113"/>
      <c r="E150" s="112"/>
    </row>
    <row r="151" spans="1:5" ht="28.5">
      <c r="A151" s="75"/>
      <c r="B151" s="148" t="s">
        <v>465</v>
      </c>
      <c r="C151" s="88"/>
      <c r="D151" s="113"/>
      <c r="E151" s="112"/>
    </row>
    <row r="152" spans="1:5">
      <c r="A152" s="75"/>
      <c r="B152" s="76"/>
      <c r="C152" s="88"/>
      <c r="D152" s="113"/>
      <c r="E152" s="112"/>
    </row>
    <row r="153" spans="1:5">
      <c r="A153" s="75"/>
      <c r="B153" s="76"/>
      <c r="C153" s="88"/>
      <c r="D153" s="113"/>
      <c r="E153" s="112"/>
    </row>
    <row r="154" spans="1:5" ht="114.75">
      <c r="A154" s="75">
        <v>1</v>
      </c>
      <c r="B154" s="76" t="s">
        <v>338</v>
      </c>
      <c r="C154" s="88"/>
      <c r="D154" s="113"/>
      <c r="E154" s="112"/>
    </row>
    <row r="155" spans="1:5" ht="51">
      <c r="A155" s="75"/>
      <c r="B155" s="76" t="s">
        <v>339</v>
      </c>
      <c r="C155" s="88"/>
      <c r="D155" s="113"/>
      <c r="E155" s="112"/>
    </row>
    <row r="156" spans="1:5">
      <c r="A156" s="75"/>
      <c r="B156" s="76" t="s">
        <v>355</v>
      </c>
      <c r="C156" s="88">
        <v>9000</v>
      </c>
      <c r="D156" s="113" t="s">
        <v>187</v>
      </c>
      <c r="E156" s="112" t="s">
        <v>342</v>
      </c>
    </row>
    <row r="157" spans="1:5" ht="25.5">
      <c r="A157" s="75">
        <v>2</v>
      </c>
      <c r="B157" s="76" t="s">
        <v>340</v>
      </c>
      <c r="C157" s="88"/>
      <c r="D157" s="113"/>
      <c r="E157" s="112"/>
    </row>
    <row r="158" spans="1:5" ht="89.25">
      <c r="A158" s="75" t="s">
        <v>343</v>
      </c>
      <c r="B158" s="76" t="s">
        <v>341</v>
      </c>
      <c r="C158" s="88"/>
      <c r="D158" s="113"/>
      <c r="E158" s="112"/>
    </row>
    <row r="159" spans="1:5">
      <c r="A159" s="75"/>
      <c r="B159" s="76" t="s">
        <v>355</v>
      </c>
      <c r="C159" s="88">
        <v>9000</v>
      </c>
      <c r="D159" s="113" t="s">
        <v>187</v>
      </c>
      <c r="E159" s="112" t="s">
        <v>285</v>
      </c>
    </row>
    <row r="160" spans="1:5" ht="114.75">
      <c r="A160" s="75">
        <v>3</v>
      </c>
      <c r="B160" s="76" t="s">
        <v>324</v>
      </c>
      <c r="C160" s="88"/>
      <c r="D160" s="113"/>
      <c r="E160" s="112"/>
    </row>
    <row r="161" spans="1:7">
      <c r="A161" s="75"/>
      <c r="B161" s="76"/>
      <c r="C161" s="153">
        <v>900</v>
      </c>
      <c r="D161" s="113" t="s">
        <v>187</v>
      </c>
      <c r="E161" s="112">
        <v>16.600000000000001</v>
      </c>
    </row>
    <row r="162" spans="1:7" ht="51">
      <c r="A162" s="75">
        <v>4</v>
      </c>
      <c r="B162" s="76" t="s">
        <v>351</v>
      </c>
      <c r="C162" s="88">
        <v>12000</v>
      </c>
      <c r="D162" s="113" t="s">
        <v>187</v>
      </c>
      <c r="E162" s="112" t="s">
        <v>285</v>
      </c>
    </row>
    <row r="163" spans="1:7">
      <c r="A163" s="75"/>
      <c r="B163" s="76"/>
      <c r="C163" s="117"/>
      <c r="D163" s="89"/>
      <c r="E163" s="101"/>
    </row>
    <row r="164" spans="1:7">
      <c r="A164" s="75"/>
      <c r="B164" s="76"/>
      <c r="C164" s="117"/>
      <c r="D164" s="89"/>
      <c r="E164" s="101"/>
    </row>
    <row r="165" spans="1:7">
      <c r="A165" s="75"/>
      <c r="B165" s="76"/>
      <c r="C165" s="117"/>
      <c r="D165" s="89"/>
      <c r="E165" s="101"/>
    </row>
    <row r="166" spans="1:7">
      <c r="A166" s="75"/>
      <c r="B166" s="76"/>
      <c r="C166" s="117"/>
      <c r="D166" s="89"/>
      <c r="E166" s="101"/>
    </row>
    <row r="167" spans="1:7" ht="15" customHeight="1">
      <c r="A167" s="75"/>
      <c r="B167" s="76"/>
      <c r="C167" s="140"/>
      <c r="D167" s="89"/>
      <c r="E167" s="101"/>
      <c r="G167" s="58"/>
    </row>
    <row r="168" spans="1:7">
      <c r="A168" s="75"/>
      <c r="B168" s="76"/>
      <c r="C168" s="117"/>
      <c r="D168" s="89"/>
      <c r="E168" s="101"/>
    </row>
    <row r="169" spans="1:7" ht="15.75">
      <c r="A169" s="75"/>
      <c r="B169" s="76"/>
      <c r="C169" s="71"/>
      <c r="D169" s="89"/>
      <c r="E169" s="110"/>
    </row>
    <row r="170" spans="1:7" ht="15.75">
      <c r="A170" s="75"/>
      <c r="B170" s="76"/>
      <c r="C170" s="71"/>
      <c r="D170" s="89"/>
      <c r="E170" s="110"/>
    </row>
    <row r="171" spans="1:7" ht="15" customHeight="1">
      <c r="A171" s="75"/>
      <c r="B171" s="76"/>
      <c r="C171" s="144"/>
      <c r="D171" s="143"/>
      <c r="E171" s="110"/>
    </row>
    <row r="172" spans="1:7">
      <c r="A172" s="75"/>
      <c r="B172" s="76"/>
      <c r="C172" s="141"/>
      <c r="D172" s="113"/>
      <c r="E172" s="101"/>
    </row>
    <row r="173" spans="1:7">
      <c r="A173" s="75"/>
      <c r="B173" s="76"/>
      <c r="C173" s="117"/>
      <c r="D173" s="89"/>
      <c r="E173" s="101"/>
    </row>
    <row r="174" spans="1:7">
      <c r="A174" s="75"/>
      <c r="B174" s="76"/>
      <c r="C174" s="141"/>
      <c r="D174" s="89"/>
      <c r="E174" s="101"/>
    </row>
    <row r="175" spans="1:7">
      <c r="A175" s="75"/>
      <c r="B175" s="76"/>
      <c r="C175" s="141"/>
      <c r="D175" s="87"/>
      <c r="E175" s="69"/>
    </row>
    <row r="176" spans="1:7">
      <c r="A176" s="75"/>
      <c r="B176" s="76"/>
      <c r="C176" s="117"/>
      <c r="D176" s="89"/>
      <c r="E176" s="101"/>
    </row>
    <row r="177" spans="1:5" ht="15">
      <c r="A177" s="75"/>
      <c r="B177" s="76"/>
      <c r="C177" s="145"/>
      <c r="D177" s="143"/>
      <c r="E177" s="69"/>
    </row>
    <row r="178" spans="1:5">
      <c r="A178" s="75"/>
      <c r="B178" s="76"/>
      <c r="C178" s="117"/>
      <c r="D178" s="87"/>
      <c r="E178" s="69"/>
    </row>
    <row r="179" spans="1:5">
      <c r="A179" s="75"/>
      <c r="B179" s="76"/>
      <c r="C179" s="117"/>
      <c r="D179" s="87"/>
      <c r="E179" s="69"/>
    </row>
    <row r="180" spans="1:5">
      <c r="A180" s="75"/>
      <c r="B180" s="76"/>
      <c r="C180" s="117"/>
      <c r="D180" s="87"/>
      <c r="E180" s="69"/>
    </row>
    <row r="181" spans="1:5">
      <c r="A181" s="75"/>
      <c r="B181" s="76"/>
      <c r="C181" s="117"/>
      <c r="D181" s="89"/>
      <c r="E181" s="101"/>
    </row>
    <row r="182" spans="1:5">
      <c r="A182" s="94"/>
      <c r="B182" s="95"/>
      <c r="C182" s="117"/>
      <c r="D182" s="89"/>
      <c r="E182" s="101"/>
    </row>
    <row r="183" spans="1:5">
      <c r="A183" s="94"/>
      <c r="B183" s="95"/>
      <c r="C183" s="117"/>
      <c r="D183" s="89"/>
      <c r="E183" s="101"/>
    </row>
    <row r="184" spans="1:5">
      <c r="A184" s="94"/>
      <c r="B184" s="95"/>
      <c r="C184" s="117"/>
      <c r="D184" s="89"/>
      <c r="E184" s="101"/>
    </row>
    <row r="185" spans="1:5">
      <c r="A185" s="94"/>
      <c r="B185" s="95"/>
      <c r="C185" s="117"/>
      <c r="D185" s="89"/>
      <c r="E185" s="101"/>
    </row>
    <row r="186" spans="1:5">
      <c r="A186" s="94"/>
      <c r="B186" s="95"/>
      <c r="C186" s="117"/>
      <c r="D186" s="89"/>
      <c r="E186" s="101"/>
    </row>
    <row r="187" spans="1:5">
      <c r="A187" s="94"/>
      <c r="B187" s="95"/>
      <c r="C187" s="117"/>
      <c r="D187" s="89"/>
      <c r="E187" s="101"/>
    </row>
    <row r="188" spans="1:5">
      <c r="A188"/>
      <c r="C188" s="118"/>
      <c r="D188"/>
    </row>
    <row r="189" spans="1:5">
      <c r="A189"/>
      <c r="C189" s="118"/>
      <c r="D189"/>
    </row>
    <row r="190" spans="1:5">
      <c r="A190"/>
      <c r="C190" s="118"/>
      <c r="D190"/>
    </row>
    <row r="191" spans="1:5">
      <c r="A191"/>
      <c r="C191" s="118"/>
      <c r="D191"/>
    </row>
    <row r="192" spans="1:5">
      <c r="A192"/>
      <c r="C192" s="118"/>
      <c r="D192"/>
    </row>
    <row r="193" spans="1:4">
      <c r="A193"/>
      <c r="C193" s="118"/>
      <c r="D193"/>
    </row>
    <row r="194" spans="1:4">
      <c r="A194"/>
      <c r="C194" s="118"/>
      <c r="D194"/>
    </row>
    <row r="195" spans="1:4">
      <c r="A195"/>
      <c r="C195" s="118"/>
      <c r="D195"/>
    </row>
    <row r="196" spans="1:4">
      <c r="A196"/>
      <c r="C196" s="118"/>
      <c r="D196"/>
    </row>
    <row r="197" spans="1:4">
      <c r="A197"/>
      <c r="C197" s="118"/>
      <c r="D197"/>
    </row>
    <row r="198" spans="1:4" ht="15.75" customHeight="1">
      <c r="A198"/>
      <c r="C198" s="118"/>
      <c r="D198"/>
    </row>
    <row r="199" spans="1:4" ht="15.75" customHeight="1">
      <c r="A199"/>
      <c r="C199" s="118"/>
      <c r="D199"/>
    </row>
    <row r="200" spans="1:4">
      <c r="A200"/>
      <c r="C200" s="118"/>
      <c r="D200"/>
    </row>
    <row r="201" spans="1:4">
      <c r="A201"/>
      <c r="C201" s="118"/>
      <c r="D201"/>
    </row>
    <row r="202" spans="1:4" ht="15.75" customHeight="1">
      <c r="A202"/>
      <c r="C202" s="118"/>
      <c r="D202"/>
    </row>
    <row r="203" spans="1:4" ht="13.5" customHeight="1">
      <c r="A203"/>
      <c r="C203" s="118"/>
      <c r="D203"/>
    </row>
    <row r="204" spans="1:4" ht="15" customHeight="1">
      <c r="A204"/>
      <c r="C204" s="118"/>
      <c r="D204"/>
    </row>
    <row r="205" spans="1:4" ht="55.5" customHeight="1">
      <c r="A205"/>
      <c r="C205" s="118"/>
      <c r="D205"/>
    </row>
    <row r="206" spans="1:4" ht="17.25" customHeight="1">
      <c r="A206"/>
      <c r="C206" s="118"/>
      <c r="D206"/>
    </row>
    <row r="207" spans="1:4" ht="17.25" customHeight="1">
      <c r="A207"/>
      <c r="C207" s="118"/>
      <c r="D207"/>
    </row>
    <row r="208" spans="1:4" ht="17.25" customHeight="1">
      <c r="A208"/>
      <c r="C208" s="118"/>
      <c r="D208"/>
    </row>
    <row r="209" spans="1:4" ht="17.25" customHeight="1">
      <c r="A209"/>
      <c r="C209" s="118"/>
      <c r="D209"/>
    </row>
    <row r="210" spans="1:4" ht="17.25" customHeight="1">
      <c r="A210"/>
      <c r="C210" s="118"/>
      <c r="D210"/>
    </row>
    <row r="211" spans="1:4" ht="13.5" customHeight="1">
      <c r="A211"/>
      <c r="C211" s="118"/>
      <c r="D211"/>
    </row>
    <row r="212" spans="1:4" ht="17.25" customHeight="1">
      <c r="A212"/>
      <c r="C212" s="118"/>
      <c r="D212"/>
    </row>
    <row r="213" spans="1:4" ht="156" customHeight="1">
      <c r="A213"/>
      <c r="C213" s="118"/>
      <c r="D213"/>
    </row>
    <row r="214" spans="1:4" ht="17.25" customHeight="1">
      <c r="A214"/>
      <c r="C214" s="118"/>
      <c r="D214"/>
    </row>
    <row r="215" spans="1:4" ht="32.25" customHeight="1">
      <c r="A215"/>
      <c r="C215" s="118"/>
      <c r="D215"/>
    </row>
    <row r="216" spans="1:4" ht="54" customHeight="1">
      <c r="A216"/>
      <c r="C216" s="118"/>
      <c r="D216"/>
    </row>
    <row r="217" spans="1:4" ht="16.5" customHeight="1">
      <c r="A217"/>
      <c r="C217" s="118"/>
      <c r="D217"/>
    </row>
    <row r="218" spans="1:4" ht="15.75" customHeight="1">
      <c r="A218"/>
      <c r="C218" s="118"/>
      <c r="D218"/>
    </row>
    <row r="219" spans="1:4" ht="54.75" customHeight="1">
      <c r="A219"/>
      <c r="C219" s="118"/>
      <c r="D219"/>
    </row>
    <row r="220" spans="1:4" ht="14.25" customHeight="1">
      <c r="A220"/>
      <c r="C220" s="118"/>
      <c r="D220"/>
    </row>
    <row r="221" spans="1:4">
      <c r="A221"/>
      <c r="C221" s="118"/>
      <c r="D221"/>
    </row>
    <row r="222" spans="1:4">
      <c r="A222"/>
      <c r="C222" s="118"/>
      <c r="D222"/>
    </row>
    <row r="223" spans="1:4">
      <c r="A223"/>
      <c r="C223" s="118"/>
      <c r="D223"/>
    </row>
    <row r="224" spans="1:4">
      <c r="A224"/>
      <c r="C224" s="118"/>
      <c r="D224"/>
    </row>
    <row r="225" spans="1:4">
      <c r="A225"/>
      <c r="C225" s="118"/>
      <c r="D225"/>
    </row>
    <row r="226" spans="1:4">
      <c r="A226"/>
      <c r="C226" s="118"/>
      <c r="D226"/>
    </row>
    <row r="227" spans="1:4">
      <c r="A227"/>
      <c r="C227" s="118"/>
      <c r="D227"/>
    </row>
    <row r="228" spans="1:4" ht="15" customHeight="1">
      <c r="A228"/>
      <c r="C228" s="118"/>
      <c r="D228"/>
    </row>
    <row r="229" spans="1:4">
      <c r="A229"/>
      <c r="C229" s="118"/>
      <c r="D229"/>
    </row>
    <row r="230" spans="1:4">
      <c r="A230"/>
      <c r="C230" s="118"/>
      <c r="D230"/>
    </row>
    <row r="231" spans="1:4" ht="40.5" customHeight="1">
      <c r="A231"/>
      <c r="C231" s="118"/>
      <c r="D231"/>
    </row>
    <row r="232" spans="1:4" ht="17.25" customHeight="1">
      <c r="A232"/>
      <c r="C232" s="118"/>
      <c r="D232"/>
    </row>
    <row r="233" spans="1:4" ht="12.75" customHeight="1">
      <c r="A233"/>
      <c r="C233" s="118"/>
      <c r="D233"/>
    </row>
    <row r="234" spans="1:4" ht="12" customHeight="1">
      <c r="A234"/>
      <c r="C234" s="118"/>
      <c r="D234"/>
    </row>
    <row r="235" spans="1:4" ht="20.25" customHeight="1">
      <c r="A235"/>
      <c r="C235" s="118"/>
      <c r="D235"/>
    </row>
    <row r="236" spans="1:4">
      <c r="A236"/>
      <c r="C236" s="118"/>
      <c r="D236"/>
    </row>
    <row r="237" spans="1:4">
      <c r="A237"/>
      <c r="C237" s="118"/>
      <c r="D237"/>
    </row>
    <row r="238" spans="1:4" ht="15.75" customHeight="1">
      <c r="A238"/>
      <c r="C238" s="118"/>
      <c r="D238"/>
    </row>
    <row r="239" spans="1:4" ht="15.75" customHeight="1">
      <c r="A239"/>
      <c r="C239" s="118"/>
      <c r="D239"/>
    </row>
    <row r="240" spans="1:4">
      <c r="A240"/>
      <c r="C240" s="118"/>
      <c r="D240"/>
    </row>
    <row r="241" spans="1:4">
      <c r="A241"/>
      <c r="C241" s="118"/>
      <c r="D241"/>
    </row>
    <row r="242" spans="1:4">
      <c r="A242"/>
      <c r="C242" s="118"/>
      <c r="D242"/>
    </row>
    <row r="243" spans="1:4">
      <c r="A243"/>
      <c r="C243" s="118"/>
      <c r="D243"/>
    </row>
    <row r="244" spans="1:4">
      <c r="A244"/>
      <c r="C244" s="118"/>
      <c r="D244"/>
    </row>
    <row r="245" spans="1:4" ht="102.75" customHeight="1">
      <c r="A245"/>
      <c r="C245" s="118"/>
      <c r="D245"/>
    </row>
    <row r="246" spans="1:4">
      <c r="A246"/>
      <c r="C246" s="118"/>
      <c r="D246"/>
    </row>
    <row r="247" spans="1:4">
      <c r="A247"/>
      <c r="C247" s="118"/>
      <c r="D247"/>
    </row>
    <row r="248" spans="1:4">
      <c r="A248"/>
      <c r="C248" s="118"/>
      <c r="D248"/>
    </row>
    <row r="249" spans="1:4">
      <c r="A249"/>
      <c r="C249" s="118"/>
      <c r="D249"/>
    </row>
    <row r="250" spans="1:4" ht="116.25" customHeight="1">
      <c r="A250"/>
      <c r="C250" s="118"/>
      <c r="D250"/>
    </row>
    <row r="251" spans="1:4">
      <c r="A251"/>
      <c r="C251" s="118"/>
      <c r="D251"/>
    </row>
    <row r="252" spans="1:4">
      <c r="A252"/>
      <c r="C252" s="118"/>
      <c r="D252"/>
    </row>
    <row r="253" spans="1:4">
      <c r="A253"/>
      <c r="C253" s="118"/>
      <c r="D253"/>
    </row>
    <row r="254" spans="1:4" ht="67.5" customHeight="1">
      <c r="A254"/>
      <c r="C254" s="118"/>
      <c r="D254"/>
    </row>
    <row r="255" spans="1:4">
      <c r="A255"/>
      <c r="C255" s="118"/>
      <c r="D255"/>
    </row>
    <row r="256" spans="1:4">
      <c r="A256"/>
      <c r="C256" s="118"/>
      <c r="D256"/>
    </row>
    <row r="257" spans="1:4" ht="12" customHeight="1">
      <c r="A257"/>
      <c r="C257" s="118"/>
      <c r="D257"/>
    </row>
    <row r="258" spans="1:4">
      <c r="A258"/>
      <c r="C258" s="118"/>
      <c r="D258"/>
    </row>
    <row r="259" spans="1:4" ht="67.5" customHeight="1">
      <c r="A259"/>
      <c r="C259" s="118"/>
      <c r="D259"/>
    </row>
    <row r="260" spans="1:4">
      <c r="A260"/>
      <c r="C260" s="118"/>
      <c r="D260"/>
    </row>
    <row r="261" spans="1:4">
      <c r="A261"/>
      <c r="C261" s="118"/>
      <c r="D261"/>
    </row>
    <row r="262" spans="1:4">
      <c r="A262"/>
      <c r="C262" s="118"/>
      <c r="D262"/>
    </row>
    <row r="263" spans="1:4">
      <c r="A263"/>
      <c r="C263" s="118"/>
      <c r="D263"/>
    </row>
    <row r="264" spans="1:4" ht="56.25" customHeight="1">
      <c r="A264"/>
      <c r="C264" s="118"/>
      <c r="D264"/>
    </row>
    <row r="265" spans="1:4">
      <c r="A265"/>
      <c r="C265" s="118"/>
      <c r="D265"/>
    </row>
    <row r="266" spans="1:4" ht="16.5" customHeight="1">
      <c r="A266"/>
      <c r="C266" s="118"/>
      <c r="D266"/>
    </row>
    <row r="267" spans="1:4">
      <c r="A267"/>
      <c r="C267" s="118"/>
      <c r="D267"/>
    </row>
    <row r="268" spans="1:4">
      <c r="A268"/>
      <c r="C268" s="118"/>
      <c r="D268"/>
    </row>
    <row r="269" spans="1:4">
      <c r="A269"/>
      <c r="C269" s="118"/>
      <c r="D269"/>
    </row>
    <row r="270" spans="1:4">
      <c r="A270"/>
      <c r="C270" s="118"/>
      <c r="D270"/>
    </row>
    <row r="271" spans="1:4" ht="51.75" customHeight="1">
      <c r="A271"/>
      <c r="C271" s="118"/>
      <c r="D271"/>
    </row>
    <row r="272" spans="1:4" ht="14.25" customHeight="1">
      <c r="A272"/>
      <c r="C272" s="118"/>
      <c r="D272"/>
    </row>
    <row r="273" spans="1:4" ht="14.25" customHeight="1">
      <c r="A273"/>
      <c r="C273" s="118"/>
      <c r="D273"/>
    </row>
    <row r="274" spans="1:4" ht="15.75" customHeight="1">
      <c r="A274"/>
      <c r="C274" s="118"/>
      <c r="D274"/>
    </row>
    <row r="275" spans="1:4" ht="15" customHeight="1">
      <c r="A275"/>
      <c r="C275" s="118"/>
      <c r="D275"/>
    </row>
    <row r="276" spans="1:4" ht="15" customHeight="1">
      <c r="A276"/>
      <c r="C276" s="118"/>
      <c r="D276"/>
    </row>
    <row r="277" spans="1:4">
      <c r="A277"/>
      <c r="C277" s="118"/>
      <c r="D277"/>
    </row>
    <row r="278" spans="1:4">
      <c r="A278"/>
      <c r="C278" s="118"/>
      <c r="D278"/>
    </row>
    <row r="279" spans="1:4" ht="165.75" customHeight="1">
      <c r="A279"/>
      <c r="C279" s="118"/>
      <c r="D279"/>
    </row>
    <row r="280" spans="1:4">
      <c r="A280"/>
      <c r="C280" s="118"/>
      <c r="D280"/>
    </row>
    <row r="281" spans="1:4" ht="15" customHeight="1">
      <c r="A281"/>
      <c r="C281" s="118"/>
      <c r="D281"/>
    </row>
    <row r="282" spans="1:4">
      <c r="A282"/>
      <c r="C282" s="118"/>
      <c r="D282"/>
    </row>
    <row r="283" spans="1:4">
      <c r="A283"/>
      <c r="C283" s="118"/>
      <c r="D283"/>
    </row>
    <row r="284" spans="1:4">
      <c r="A284"/>
      <c r="C284" s="118"/>
      <c r="D284"/>
    </row>
    <row r="285" spans="1:4">
      <c r="A285"/>
      <c r="C285" s="118"/>
      <c r="D285"/>
    </row>
    <row r="286" spans="1:4">
      <c r="A286"/>
      <c r="C286" s="118"/>
      <c r="D286"/>
    </row>
    <row r="287" spans="1:4">
      <c r="A287"/>
      <c r="C287" s="118"/>
      <c r="D287"/>
    </row>
    <row r="288" spans="1:4">
      <c r="A288"/>
      <c r="C288" s="118"/>
      <c r="D288"/>
    </row>
    <row r="289" spans="1:4">
      <c r="A289"/>
      <c r="C289" s="118"/>
      <c r="D289"/>
    </row>
    <row r="290" spans="1:4">
      <c r="A290"/>
      <c r="C290" s="118"/>
      <c r="D290"/>
    </row>
    <row r="291" spans="1:4">
      <c r="A291"/>
      <c r="C291" s="118"/>
      <c r="D291"/>
    </row>
    <row r="292" spans="1:4">
      <c r="A292"/>
      <c r="C292" s="118"/>
      <c r="D292"/>
    </row>
    <row r="293" spans="1:4">
      <c r="A293"/>
      <c r="C293" s="118"/>
      <c r="D293"/>
    </row>
    <row r="294" spans="1:4">
      <c r="A294"/>
      <c r="C294" s="118"/>
      <c r="D294"/>
    </row>
    <row r="295" spans="1:4">
      <c r="A295"/>
      <c r="C295" s="118"/>
      <c r="D295"/>
    </row>
    <row r="296" spans="1:4">
      <c r="A296"/>
      <c r="C296" s="118"/>
      <c r="D296"/>
    </row>
    <row r="297" spans="1:4">
      <c r="A297"/>
      <c r="C297" s="118"/>
      <c r="D297"/>
    </row>
    <row r="298" spans="1:4">
      <c r="A298"/>
      <c r="C298" s="118"/>
      <c r="D298"/>
    </row>
    <row r="299" spans="1:4">
      <c r="A299"/>
      <c r="C299" s="118"/>
      <c r="D299"/>
    </row>
    <row r="300" spans="1:4">
      <c r="A300"/>
      <c r="C300" s="118"/>
      <c r="D300"/>
    </row>
    <row r="301" spans="1:4">
      <c r="A301"/>
      <c r="C301" s="118"/>
      <c r="D301"/>
    </row>
    <row r="302" spans="1:4">
      <c r="A302"/>
      <c r="C302" s="118"/>
      <c r="D302"/>
    </row>
    <row r="303" spans="1:4">
      <c r="A303"/>
      <c r="C303" s="118"/>
      <c r="D303"/>
    </row>
    <row r="304" spans="1:4">
      <c r="A304"/>
      <c r="C304" s="118"/>
      <c r="D304"/>
    </row>
    <row r="305" spans="1:4">
      <c r="A305"/>
      <c r="C305" s="118"/>
      <c r="D305"/>
    </row>
    <row r="306" spans="1:4">
      <c r="A306"/>
      <c r="C306" s="118"/>
      <c r="D306"/>
    </row>
    <row r="307" spans="1:4">
      <c r="A307"/>
      <c r="C307" s="118"/>
      <c r="D307"/>
    </row>
    <row r="308" spans="1:4">
      <c r="A308"/>
      <c r="C308" s="118"/>
      <c r="D308"/>
    </row>
    <row r="309" spans="1:4">
      <c r="A309"/>
      <c r="C309" s="118"/>
      <c r="D309"/>
    </row>
    <row r="310" spans="1:4">
      <c r="A310"/>
      <c r="C310" s="118"/>
      <c r="D310"/>
    </row>
    <row r="311" spans="1:4">
      <c r="A311"/>
      <c r="C311" s="118"/>
      <c r="D311"/>
    </row>
    <row r="312" spans="1:4">
      <c r="A312"/>
      <c r="C312" s="118"/>
      <c r="D312"/>
    </row>
    <row r="313" spans="1:4">
      <c r="A313"/>
      <c r="C313" s="118"/>
      <c r="D313"/>
    </row>
    <row r="314" spans="1:4">
      <c r="A314"/>
      <c r="C314" s="118"/>
      <c r="D314"/>
    </row>
    <row r="315" spans="1:4">
      <c r="A315"/>
      <c r="C315" s="118"/>
      <c r="D315"/>
    </row>
    <row r="316" spans="1:4">
      <c r="A316"/>
      <c r="C316" s="118"/>
      <c r="D316"/>
    </row>
    <row r="317" spans="1:4">
      <c r="A317"/>
      <c r="C317" s="118"/>
      <c r="D317"/>
    </row>
    <row r="318" spans="1:4">
      <c r="A318"/>
      <c r="C318" s="118"/>
      <c r="D318"/>
    </row>
    <row r="319" spans="1:4">
      <c r="A319"/>
      <c r="C319" s="118"/>
      <c r="D319"/>
    </row>
    <row r="320" spans="1:4">
      <c r="A320"/>
      <c r="C320" s="118"/>
      <c r="D320"/>
    </row>
    <row r="321" spans="1:4">
      <c r="A321"/>
      <c r="C321" s="118"/>
      <c r="D321"/>
    </row>
    <row r="322" spans="1:4">
      <c r="A322"/>
      <c r="C322" s="118"/>
      <c r="D322"/>
    </row>
    <row r="323" spans="1:4">
      <c r="A323"/>
      <c r="C323" s="118"/>
      <c r="D323"/>
    </row>
    <row r="324" spans="1:4">
      <c r="A324"/>
      <c r="C324" s="118"/>
      <c r="D324"/>
    </row>
    <row r="325" spans="1:4">
      <c r="A325"/>
      <c r="C325" s="118"/>
      <c r="D325"/>
    </row>
    <row r="326" spans="1:4">
      <c r="A326"/>
      <c r="C326" s="118"/>
      <c r="D326"/>
    </row>
    <row r="327" spans="1:4">
      <c r="A327"/>
      <c r="C327" s="118"/>
      <c r="D327"/>
    </row>
    <row r="328" spans="1:4">
      <c r="A328"/>
      <c r="C328" s="118"/>
      <c r="D328"/>
    </row>
    <row r="329" spans="1:4">
      <c r="A329"/>
      <c r="C329" s="118"/>
      <c r="D329"/>
    </row>
    <row r="330" spans="1:4">
      <c r="A330"/>
      <c r="C330" s="118"/>
      <c r="D330"/>
    </row>
    <row r="331" spans="1:4">
      <c r="A331"/>
      <c r="C331" s="118"/>
      <c r="D331"/>
    </row>
    <row r="332" spans="1:4">
      <c r="A332"/>
      <c r="C332" s="118"/>
      <c r="D332"/>
    </row>
    <row r="333" spans="1:4">
      <c r="A333"/>
      <c r="C333" s="118"/>
      <c r="D333"/>
    </row>
    <row r="334" spans="1:4">
      <c r="A334"/>
      <c r="C334" s="118"/>
      <c r="D334"/>
    </row>
    <row r="335" spans="1:4">
      <c r="A335"/>
      <c r="C335" s="118"/>
      <c r="D335"/>
    </row>
    <row r="336" spans="1:4">
      <c r="A336"/>
      <c r="C336" s="118"/>
      <c r="D336"/>
    </row>
    <row r="337" spans="1:4">
      <c r="A337"/>
      <c r="C337" s="118"/>
      <c r="D337"/>
    </row>
    <row r="338" spans="1:4">
      <c r="A338"/>
      <c r="C338" s="118"/>
      <c r="D338"/>
    </row>
    <row r="339" spans="1:4">
      <c r="A339"/>
      <c r="C339" s="118"/>
      <c r="D339"/>
    </row>
    <row r="340" spans="1:4">
      <c r="A340"/>
      <c r="C340" s="118"/>
      <c r="D340"/>
    </row>
    <row r="341" spans="1:4">
      <c r="A341"/>
      <c r="C341" s="118"/>
      <c r="D341"/>
    </row>
    <row r="342" spans="1:4">
      <c r="A342"/>
      <c r="C342" s="118"/>
      <c r="D342"/>
    </row>
    <row r="343" spans="1:4">
      <c r="A343"/>
      <c r="C343" s="118"/>
      <c r="D343"/>
    </row>
    <row r="344" spans="1:4">
      <c r="A344"/>
      <c r="C344" s="118"/>
      <c r="D344"/>
    </row>
    <row r="345" spans="1:4">
      <c r="A345"/>
      <c r="C345" s="118"/>
      <c r="D345"/>
    </row>
    <row r="346" spans="1:4">
      <c r="A346"/>
      <c r="C346" s="118"/>
      <c r="D346"/>
    </row>
    <row r="347" spans="1:4">
      <c r="A347"/>
      <c r="C347" s="118"/>
      <c r="D347"/>
    </row>
    <row r="348" spans="1:4">
      <c r="A348"/>
      <c r="C348" s="118"/>
      <c r="D348"/>
    </row>
    <row r="349" spans="1:4">
      <c r="A349"/>
      <c r="C349" s="118"/>
      <c r="D349"/>
    </row>
    <row r="350" spans="1:4">
      <c r="A350"/>
      <c r="C350" s="118"/>
      <c r="D350"/>
    </row>
    <row r="351" spans="1:4">
      <c r="A351"/>
      <c r="C351" s="118"/>
      <c r="D351"/>
    </row>
    <row r="352" spans="1:4">
      <c r="A352"/>
      <c r="C352" s="118"/>
      <c r="D352"/>
    </row>
    <row r="353" spans="1:4">
      <c r="A353"/>
      <c r="C353" s="118"/>
      <c r="D353"/>
    </row>
    <row r="354" spans="1:4">
      <c r="A354"/>
      <c r="C354" s="118"/>
      <c r="D354"/>
    </row>
    <row r="355" spans="1:4">
      <c r="A355"/>
      <c r="C355" s="118"/>
      <c r="D355"/>
    </row>
    <row r="356" spans="1:4">
      <c r="A356"/>
      <c r="C356" s="118"/>
      <c r="D356"/>
    </row>
    <row r="357" spans="1:4">
      <c r="A357"/>
      <c r="C357" s="118"/>
      <c r="D357"/>
    </row>
    <row r="358" spans="1:4">
      <c r="A358"/>
      <c r="C358" s="118"/>
      <c r="D358"/>
    </row>
    <row r="359" spans="1:4">
      <c r="A359"/>
      <c r="C359" s="118"/>
      <c r="D359"/>
    </row>
    <row r="360" spans="1:4">
      <c r="A360"/>
      <c r="C360" s="118"/>
      <c r="D360"/>
    </row>
    <row r="361" spans="1:4">
      <c r="A361"/>
      <c r="C361" s="118"/>
      <c r="D361"/>
    </row>
    <row r="362" spans="1:4">
      <c r="A362"/>
      <c r="C362" s="118"/>
      <c r="D362"/>
    </row>
    <row r="363" spans="1:4">
      <c r="A363"/>
      <c r="C363" s="118"/>
      <c r="D363"/>
    </row>
    <row r="364" spans="1:4">
      <c r="A364"/>
      <c r="C364" s="118"/>
      <c r="D364"/>
    </row>
    <row r="365" spans="1:4">
      <c r="A365"/>
      <c r="C365" s="118"/>
      <c r="D365"/>
    </row>
    <row r="366" spans="1:4">
      <c r="A366"/>
      <c r="C366" s="118"/>
      <c r="D366"/>
    </row>
    <row r="367" spans="1:4">
      <c r="A367"/>
      <c r="C367" s="118"/>
      <c r="D367"/>
    </row>
    <row r="368" spans="1:4">
      <c r="A368"/>
      <c r="C368" s="118"/>
      <c r="D368"/>
    </row>
    <row r="369" spans="1:4">
      <c r="A369"/>
      <c r="C369" s="118"/>
      <c r="D369"/>
    </row>
    <row r="370" spans="1:4">
      <c r="A370"/>
      <c r="C370" s="118"/>
      <c r="D370"/>
    </row>
    <row r="371" spans="1:4">
      <c r="A371"/>
      <c r="C371" s="118"/>
      <c r="D371"/>
    </row>
    <row r="372" spans="1:4">
      <c r="A372"/>
      <c r="C372" s="118"/>
      <c r="D372"/>
    </row>
  </sheetData>
  <mergeCells count="6">
    <mergeCell ref="E139:E140"/>
    <mergeCell ref="A1:E1"/>
    <mergeCell ref="A2:E2"/>
    <mergeCell ref="E105:E106"/>
    <mergeCell ref="E119:E120"/>
    <mergeCell ref="E127:E128"/>
  </mergeCells>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workbookViewId="0">
      <selection activeCell="D16" sqref="D16"/>
    </sheetView>
  </sheetViews>
  <sheetFormatPr defaultRowHeight="12.75"/>
  <cols>
    <col min="1" max="1" width="4.85546875" style="3" customWidth="1"/>
    <col min="2" max="2" width="29.85546875" style="1" customWidth="1"/>
    <col min="3" max="3" width="10.7109375" style="2" customWidth="1"/>
    <col min="4" max="4" width="32.7109375" style="2" customWidth="1"/>
    <col min="5" max="5" width="19.140625" style="3" customWidth="1"/>
    <col min="6" max="6" width="23.5703125" style="3" customWidth="1"/>
    <col min="7" max="16384" width="9.140625" style="1"/>
  </cols>
  <sheetData>
    <row r="1" spans="1:6" ht="15.75">
      <c r="A1" s="25" t="s">
        <v>359</v>
      </c>
    </row>
    <row r="2" spans="1:6" ht="18">
      <c r="B2" s="7"/>
    </row>
    <row r="3" spans="1:6" ht="18">
      <c r="B3" s="7"/>
    </row>
    <row r="4" spans="1:6" ht="21.95" customHeight="1">
      <c r="A4" s="230" t="s">
        <v>188</v>
      </c>
      <c r="B4" s="230"/>
      <c r="C4" s="230"/>
      <c r="D4" s="230"/>
      <c r="E4" s="230"/>
      <c r="F4" s="230"/>
    </row>
    <row r="5" spans="1:6" ht="13.5" thickBot="1"/>
    <row r="6" spans="1:6" ht="15">
      <c r="A6" s="8" t="s">
        <v>189</v>
      </c>
      <c r="B6" s="9" t="s">
        <v>191</v>
      </c>
      <c r="C6" s="10" t="s">
        <v>192</v>
      </c>
      <c r="D6" s="10" t="s">
        <v>193</v>
      </c>
      <c r="E6" s="9" t="s">
        <v>194</v>
      </c>
      <c r="F6" s="11" t="s">
        <v>195</v>
      </c>
    </row>
    <row r="7" spans="1:6" ht="15.75" thickBot="1">
      <c r="A7" s="12" t="s">
        <v>190</v>
      </c>
      <c r="B7" s="13"/>
      <c r="C7" s="14"/>
      <c r="D7" s="14"/>
      <c r="E7" s="13"/>
      <c r="F7" s="15" t="s">
        <v>196</v>
      </c>
    </row>
    <row r="8" spans="1:6" ht="15">
      <c r="A8" s="4"/>
      <c r="B8" s="4"/>
      <c r="C8" s="5"/>
      <c r="D8" s="5"/>
      <c r="E8" s="4"/>
      <c r="F8" s="4"/>
    </row>
    <row r="9" spans="1:6" ht="15">
      <c r="A9" s="4">
        <v>1</v>
      </c>
      <c r="B9" s="4" t="s">
        <v>205</v>
      </c>
      <c r="C9" s="5">
        <v>2667</v>
      </c>
      <c r="D9" s="5" t="s">
        <v>1</v>
      </c>
      <c r="E9" s="4" t="s">
        <v>206</v>
      </c>
      <c r="F9" s="4"/>
    </row>
    <row r="10" spans="1:6" ht="15">
      <c r="A10" s="4"/>
      <c r="B10" s="4"/>
      <c r="C10" s="5"/>
      <c r="D10" s="5"/>
      <c r="E10" s="4" t="s">
        <v>207</v>
      </c>
      <c r="F10" s="4"/>
    </row>
    <row r="11" spans="1:6" ht="15">
      <c r="A11" s="4"/>
      <c r="B11" s="4"/>
      <c r="C11" s="5"/>
      <c r="D11" s="5"/>
      <c r="E11" s="4"/>
      <c r="F11" s="4"/>
    </row>
    <row r="12" spans="1:6" ht="15">
      <c r="A12" s="4">
        <v>2</v>
      </c>
      <c r="B12" s="4" t="s">
        <v>301</v>
      </c>
      <c r="C12" s="5">
        <v>835</v>
      </c>
      <c r="D12" s="5" t="s">
        <v>1</v>
      </c>
      <c r="E12" s="4" t="s">
        <v>206</v>
      </c>
      <c r="F12" s="4"/>
    </row>
    <row r="13" spans="1:6" ht="15">
      <c r="A13" s="4"/>
      <c r="B13" s="16"/>
      <c r="C13" s="5"/>
      <c r="D13" s="5"/>
      <c r="E13" s="4" t="s">
        <v>207</v>
      </c>
      <c r="F13" s="4"/>
    </row>
    <row r="14" spans="1:6" ht="15">
      <c r="A14" s="4"/>
      <c r="B14" s="16"/>
      <c r="C14" s="5"/>
      <c r="D14" s="5"/>
      <c r="E14" s="4"/>
      <c r="F14" s="4"/>
    </row>
    <row r="15" spans="1:6" ht="15">
      <c r="A15" s="4">
        <v>3</v>
      </c>
      <c r="B15" s="16" t="s">
        <v>292</v>
      </c>
      <c r="C15" s="5">
        <v>1387</v>
      </c>
      <c r="D15" s="5" t="s">
        <v>1</v>
      </c>
      <c r="E15" s="4" t="s">
        <v>206</v>
      </c>
      <c r="F15" s="4"/>
    </row>
    <row r="16" spans="1:6" ht="15">
      <c r="A16" s="4"/>
      <c r="B16" s="16"/>
      <c r="C16" s="5"/>
      <c r="D16" s="5"/>
      <c r="E16" s="4" t="s">
        <v>207</v>
      </c>
      <c r="F16" s="4"/>
    </row>
    <row r="17" spans="1:6" ht="15">
      <c r="A17" s="4"/>
      <c r="B17" s="16"/>
      <c r="C17" s="5"/>
      <c r="D17" s="5"/>
      <c r="E17" s="4"/>
      <c r="F17" s="4"/>
    </row>
    <row r="18" spans="1:6" ht="15">
      <c r="A18" s="3">
        <v>4</v>
      </c>
      <c r="B18" s="73" t="s">
        <v>374</v>
      </c>
      <c r="C18" s="2">
        <v>456</v>
      </c>
      <c r="D18" s="5" t="s">
        <v>1</v>
      </c>
      <c r="E18" s="4" t="s">
        <v>206</v>
      </c>
    </row>
    <row r="19" spans="1:6" ht="18">
      <c r="B19" s="17"/>
      <c r="D19" s="5"/>
      <c r="E19" s="4" t="s">
        <v>207</v>
      </c>
    </row>
    <row r="20" spans="1:6" ht="18">
      <c r="B20" s="17"/>
      <c r="D20" s="5"/>
      <c r="E20" s="4"/>
    </row>
    <row r="21" spans="1:6" ht="18">
      <c r="B21" s="17"/>
    </row>
    <row r="25" spans="1:6" ht="20.25">
      <c r="B25" s="21" t="s">
        <v>200</v>
      </c>
      <c r="C25" s="19"/>
      <c r="D25" s="19"/>
      <c r="E25" s="18" t="s">
        <v>291</v>
      </c>
    </row>
    <row r="26" spans="1:6" ht="20.25">
      <c r="B26" s="20"/>
      <c r="C26" s="19"/>
      <c r="D26" s="19"/>
      <c r="E26" s="18" t="s">
        <v>201</v>
      </c>
    </row>
    <row r="27" spans="1:6" ht="20.25">
      <c r="B27" s="20"/>
      <c r="C27" s="19"/>
      <c r="D27" s="19"/>
      <c r="E27" s="18"/>
    </row>
  </sheetData>
  <mergeCells count="1">
    <mergeCell ref="A4:F4"/>
  </mergeCells>
  <phoneticPr fontId="0" type="noConversion"/>
  <printOptions horizontalCentered="1"/>
  <pageMargins left="0.74803149606299213" right="0.74803149606299213" top="0.98425196850393704" bottom="0.98425196850393704" header="0.51181102362204722" footer="0.51181102362204722"/>
  <pageSetup paperSize="5" orientation="landscape" horizontalDpi="180" verticalDpi="180" r:id="rId1"/>
  <headerFooter alignWithMargins="0">
    <oddHeader>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4"/>
  <sheetViews>
    <sheetView topLeftCell="A355" workbookViewId="0">
      <selection activeCell="F395" sqref="F395"/>
    </sheetView>
  </sheetViews>
  <sheetFormatPr defaultRowHeight="12.75"/>
  <cols>
    <col min="1" max="1" width="5.28515625" customWidth="1"/>
    <col min="2" max="2" width="8.28515625" customWidth="1"/>
    <col min="3" max="3" width="12.28515625" customWidth="1"/>
    <col min="4" max="4" width="14.7109375" customWidth="1"/>
    <col min="5" max="5" width="10.28515625" customWidth="1"/>
    <col min="6" max="6" width="14.140625" customWidth="1"/>
    <col min="7" max="7" width="13" customWidth="1"/>
  </cols>
  <sheetData>
    <row r="1" spans="1:8" ht="20.25">
      <c r="A1" s="234" t="s">
        <v>360</v>
      </c>
      <c r="B1" s="234"/>
      <c r="C1" s="234"/>
      <c r="D1" s="234"/>
      <c r="E1" s="234"/>
      <c r="F1" s="234"/>
      <c r="G1" s="234"/>
      <c r="H1" s="234"/>
    </row>
    <row r="2" spans="1:8">
      <c r="A2" s="29"/>
    </row>
    <row r="3" spans="1:8">
      <c r="A3" s="29" t="s">
        <v>2</v>
      </c>
      <c r="C3" s="30"/>
      <c r="F3" t="s">
        <v>3</v>
      </c>
    </row>
    <row r="4" spans="1:8">
      <c r="A4" s="29"/>
      <c r="C4" s="31"/>
    </row>
    <row r="5" spans="1:8">
      <c r="A5" s="29" t="s">
        <v>302</v>
      </c>
      <c r="E5" s="32" t="s">
        <v>4</v>
      </c>
    </row>
    <row r="6" spans="1:8">
      <c r="A6" s="29"/>
    </row>
    <row r="7" spans="1:8">
      <c r="A7" s="33" t="s">
        <v>199</v>
      </c>
      <c r="B7" t="s">
        <v>5</v>
      </c>
    </row>
    <row r="8" spans="1:8">
      <c r="A8" s="34"/>
    </row>
    <row r="9" spans="1:8">
      <c r="A9" s="34" t="s">
        <v>6</v>
      </c>
      <c r="B9" s="24" t="s">
        <v>183</v>
      </c>
      <c r="D9" s="232" t="s">
        <v>361</v>
      </c>
      <c r="E9" s="233"/>
      <c r="F9" s="233"/>
      <c r="G9" s="233"/>
      <c r="H9" s="233"/>
    </row>
    <row r="10" spans="1:8">
      <c r="A10" s="34"/>
      <c r="D10" s="233"/>
      <c r="E10" s="233"/>
      <c r="F10" s="233"/>
      <c r="G10" s="233"/>
      <c r="H10" s="233"/>
    </row>
    <row r="11" spans="1:8">
      <c r="A11" s="34"/>
    </row>
    <row r="12" spans="1:8">
      <c r="A12" s="34" t="s">
        <v>8</v>
      </c>
      <c r="B12" t="s">
        <v>9</v>
      </c>
      <c r="D12" s="35"/>
    </row>
    <row r="13" spans="1:8">
      <c r="A13" s="34"/>
      <c r="D13" s="36"/>
    </row>
    <row r="14" spans="1:8">
      <c r="A14" s="34" t="s">
        <v>10</v>
      </c>
      <c r="B14" t="s">
        <v>11</v>
      </c>
    </row>
    <row r="15" spans="1:8">
      <c r="A15" s="34"/>
    </row>
    <row r="16" spans="1:8">
      <c r="A16" s="34" t="s">
        <v>12</v>
      </c>
      <c r="B16" t="s">
        <v>13</v>
      </c>
    </row>
    <row r="17" spans="1:7">
      <c r="A17" s="29"/>
    </row>
    <row r="18" spans="1:7">
      <c r="A18" s="37" t="s">
        <v>202</v>
      </c>
      <c r="B18" t="s">
        <v>14</v>
      </c>
      <c r="D18" s="38"/>
    </row>
    <row r="19" spans="1:7">
      <c r="A19" s="39" t="s">
        <v>15</v>
      </c>
      <c r="B19" s="40"/>
      <c r="C19" s="40" t="s">
        <v>198</v>
      </c>
      <c r="E19" s="40"/>
      <c r="F19" s="40" t="s">
        <v>16</v>
      </c>
      <c r="G19" s="40"/>
    </row>
    <row r="20" spans="1:7">
      <c r="A20" s="41"/>
      <c r="B20" s="38"/>
      <c r="C20" s="38"/>
      <c r="D20" s="38"/>
      <c r="E20" s="38"/>
      <c r="F20" s="38" t="s">
        <v>17</v>
      </c>
      <c r="G20" s="38"/>
    </row>
    <row r="21" spans="1:7">
      <c r="A21" s="34"/>
      <c r="C21" s="42"/>
    </row>
    <row r="22" spans="1:7">
      <c r="A22" s="34"/>
      <c r="C22" s="42"/>
    </row>
    <row r="23" spans="1:7">
      <c r="A23" s="34"/>
      <c r="C23" s="42" t="s">
        <v>303</v>
      </c>
      <c r="D23" s="102">
        <v>669500000</v>
      </c>
    </row>
    <row r="24" spans="1:7">
      <c r="A24" s="34"/>
      <c r="C24" s="42"/>
    </row>
    <row r="25" spans="1:7">
      <c r="A25" s="34"/>
      <c r="C25" s="42" t="s">
        <v>304</v>
      </c>
      <c r="D25" s="58">
        <v>553210560</v>
      </c>
    </row>
    <row r="26" spans="1:7">
      <c r="A26" s="34"/>
      <c r="C26" s="43"/>
    </row>
    <row r="27" spans="1:7">
      <c r="A27" s="34"/>
      <c r="C27" s="42"/>
      <c r="D27" s="35"/>
    </row>
    <row r="28" spans="1:7">
      <c r="A28" s="34"/>
      <c r="B28" s="29"/>
      <c r="C28" s="72"/>
    </row>
    <row r="29" spans="1:7">
      <c r="A29" s="34"/>
      <c r="B29" s="29"/>
      <c r="C29" s="73"/>
    </row>
    <row r="30" spans="1:7">
      <c r="A30" s="29"/>
      <c r="B30" s="29"/>
      <c r="C30" s="72"/>
    </row>
    <row r="31" spans="1:7">
      <c r="A31" s="29"/>
    </row>
    <row r="32" spans="1:7">
      <c r="A32" s="37" t="s">
        <v>213</v>
      </c>
      <c r="B32" t="s">
        <v>19</v>
      </c>
      <c r="D32" t="s">
        <v>305</v>
      </c>
    </row>
    <row r="33" spans="1:7">
      <c r="A33" s="37"/>
    </row>
    <row r="34" spans="1:7">
      <c r="A34" s="29"/>
      <c r="D34" s="30" t="s">
        <v>20</v>
      </c>
    </row>
    <row r="35" spans="1:7">
      <c r="A35" s="44"/>
      <c r="D35" s="36"/>
    </row>
    <row r="36" spans="1:7">
      <c r="A36" s="29"/>
      <c r="D36" s="36" t="s">
        <v>21</v>
      </c>
    </row>
    <row r="37" spans="1:7">
      <c r="A37" s="29"/>
      <c r="D37" s="36"/>
    </row>
    <row r="38" spans="1:7">
      <c r="A38" s="29"/>
      <c r="D38" s="36"/>
    </row>
    <row r="39" spans="1:7">
      <c r="A39" s="29"/>
      <c r="D39" s="30" t="s">
        <v>22</v>
      </c>
    </row>
    <row r="40" spans="1:7">
      <c r="A40" s="29"/>
      <c r="C40" s="45"/>
      <c r="D40" s="36"/>
    </row>
    <row r="41" spans="1:7">
      <c r="A41" s="46"/>
      <c r="D41" s="36" t="s">
        <v>21</v>
      </c>
    </row>
    <row r="42" spans="1:7">
      <c r="A42" s="29"/>
    </row>
    <row r="43" spans="1:7">
      <c r="A43" s="29"/>
    </row>
    <row r="44" spans="1:7">
      <c r="A44" s="29"/>
      <c r="C44" s="29"/>
      <c r="F44" s="29"/>
    </row>
    <row r="45" spans="1:7" ht="15.75" thickBot="1">
      <c r="A45" s="47" t="s">
        <v>23</v>
      </c>
      <c r="B45" s="48"/>
      <c r="C45" s="48"/>
      <c r="D45" s="48"/>
      <c r="E45" s="48"/>
      <c r="F45" s="49" t="s">
        <v>362</v>
      </c>
      <c r="G45" s="48"/>
    </row>
    <row r="46" spans="1:7">
      <c r="A46" s="29"/>
    </row>
    <row r="47" spans="1:7">
      <c r="A47" s="29"/>
      <c r="D47" s="30" t="s">
        <v>24</v>
      </c>
    </row>
    <row r="48" spans="1:7">
      <c r="A48" s="29"/>
    </row>
    <row r="49" spans="1:8">
      <c r="A49" s="29" t="s">
        <v>25</v>
      </c>
    </row>
    <row r="50" spans="1:8">
      <c r="A50" s="29" t="s">
        <v>182</v>
      </c>
    </row>
    <row r="51" spans="1:8">
      <c r="A51" s="29"/>
    </row>
    <row r="52" spans="1:8">
      <c r="A52" s="29"/>
      <c r="E52" t="s">
        <v>26</v>
      </c>
    </row>
    <row r="53" spans="1:8">
      <c r="A53" s="29"/>
      <c r="E53" t="s">
        <v>27</v>
      </c>
    </row>
    <row r="54" spans="1:8">
      <c r="A54" s="29"/>
    </row>
    <row r="55" spans="1:8">
      <c r="A55" s="29"/>
    </row>
    <row r="56" spans="1:8">
      <c r="A56" s="29"/>
    </row>
    <row r="57" spans="1:8">
      <c r="A57" s="29"/>
    </row>
    <row r="58" spans="1:8">
      <c r="A58" s="29"/>
    </row>
    <row r="59" spans="1:8">
      <c r="A59" s="29"/>
    </row>
    <row r="60" spans="1:8">
      <c r="A60" s="29"/>
    </row>
    <row r="61" spans="1:8">
      <c r="A61" s="29"/>
    </row>
    <row r="62" spans="1:8" ht="15.75">
      <c r="A62" s="50"/>
      <c r="B62" s="50"/>
      <c r="C62" s="50"/>
      <c r="D62" s="4" t="s">
        <v>367</v>
      </c>
      <c r="E62" s="50"/>
      <c r="F62" s="50"/>
      <c r="G62" s="51"/>
      <c r="H62" s="52"/>
    </row>
    <row r="63" spans="1:8" ht="15.75">
      <c r="A63" s="50"/>
      <c r="B63" s="50"/>
      <c r="C63" s="50"/>
      <c r="D63" s="51" t="s">
        <v>28</v>
      </c>
      <c r="E63" s="50"/>
      <c r="F63" s="50"/>
      <c r="G63" s="51"/>
      <c r="H63" s="52"/>
    </row>
    <row r="64" spans="1:8" ht="15.75">
      <c r="A64" s="50"/>
      <c r="B64" s="51"/>
      <c r="C64" s="50"/>
      <c r="D64" s="16"/>
      <c r="E64" s="50"/>
      <c r="F64" s="50"/>
      <c r="G64" s="51"/>
      <c r="H64" s="52"/>
    </row>
    <row r="65" spans="1:8" ht="15" customHeight="1">
      <c r="A65" s="51">
        <v>1</v>
      </c>
      <c r="B65" s="54" t="s">
        <v>183</v>
      </c>
      <c r="C65" s="50"/>
      <c r="D65" s="232" t="s">
        <v>361</v>
      </c>
      <c r="E65" s="233"/>
      <c r="F65" s="233"/>
      <c r="G65" s="233"/>
      <c r="H65" s="233"/>
    </row>
    <row r="66" spans="1:8" ht="15">
      <c r="A66" s="51"/>
      <c r="B66" s="50"/>
      <c r="C66" s="50"/>
      <c r="D66" s="233"/>
      <c r="E66" s="233"/>
      <c r="F66" s="233"/>
      <c r="G66" s="233"/>
      <c r="H66" s="233"/>
    </row>
    <row r="67" spans="1:8" ht="18" customHeight="1">
      <c r="A67" s="51">
        <v>2</v>
      </c>
      <c r="B67" s="50" t="s">
        <v>29</v>
      </c>
      <c r="C67" s="50"/>
      <c r="D67" s="50"/>
      <c r="E67" s="235" t="s">
        <v>363</v>
      </c>
      <c r="F67" s="236"/>
      <c r="G67" s="236"/>
      <c r="H67" s="236"/>
    </row>
    <row r="68" spans="1:8" ht="15.75" customHeight="1">
      <c r="A68" s="51"/>
      <c r="B68" s="50" t="s">
        <v>30</v>
      </c>
      <c r="C68" s="50"/>
      <c r="D68" s="50"/>
      <c r="E68" s="236"/>
      <c r="F68" s="236"/>
      <c r="G68" s="236"/>
      <c r="H68" s="236"/>
    </row>
    <row r="69" spans="1:8" ht="15.75" customHeight="1">
      <c r="A69" s="51"/>
      <c r="B69" s="50" t="s">
        <v>31</v>
      </c>
      <c r="C69" s="50"/>
      <c r="D69" s="50"/>
      <c r="E69" s="236"/>
      <c r="F69" s="236"/>
      <c r="G69" s="236"/>
      <c r="H69" s="236"/>
    </row>
    <row r="70" spans="1:8" ht="15.75" customHeight="1">
      <c r="A70" s="51"/>
      <c r="B70" s="50"/>
      <c r="C70" s="50"/>
      <c r="D70" s="50"/>
      <c r="E70" s="236"/>
      <c r="F70" s="236"/>
      <c r="G70" s="236"/>
      <c r="H70" s="236"/>
    </row>
    <row r="71" spans="1:8" ht="15.75" customHeight="1">
      <c r="A71" s="51"/>
      <c r="B71" s="50"/>
      <c r="C71" s="50"/>
      <c r="D71" s="50"/>
      <c r="E71" s="236"/>
      <c r="F71" s="236"/>
      <c r="G71" s="236"/>
      <c r="H71" s="236"/>
    </row>
    <row r="72" spans="1:8" ht="15.75" customHeight="1">
      <c r="A72" s="51"/>
      <c r="B72" s="50"/>
      <c r="C72" s="50"/>
      <c r="D72" s="50"/>
      <c r="E72" s="236"/>
      <c r="F72" s="236"/>
      <c r="G72" s="236"/>
      <c r="H72" s="236"/>
    </row>
    <row r="73" spans="1:8" ht="142.5" customHeight="1">
      <c r="A73" s="51"/>
      <c r="B73" s="50"/>
      <c r="C73" s="50"/>
      <c r="D73" s="50"/>
      <c r="E73" s="236"/>
      <c r="F73" s="236"/>
      <c r="G73" s="236"/>
      <c r="H73" s="236"/>
    </row>
    <row r="74" spans="1:8" ht="15.75">
      <c r="A74" s="51">
        <v>3</v>
      </c>
      <c r="B74" s="103" t="s">
        <v>32</v>
      </c>
      <c r="C74" s="103"/>
      <c r="D74" s="103"/>
      <c r="E74" s="103"/>
      <c r="F74" s="103"/>
      <c r="G74" s="104"/>
      <c r="H74" s="52"/>
    </row>
    <row r="75" spans="1:8" ht="15.75">
      <c r="A75" s="51"/>
      <c r="B75" s="103" t="s">
        <v>33</v>
      </c>
      <c r="C75" s="103"/>
      <c r="D75" s="103"/>
      <c r="E75" s="103"/>
      <c r="F75" s="103"/>
      <c r="G75" s="104"/>
      <c r="H75" s="52"/>
    </row>
    <row r="76" spans="1:8" ht="15.75">
      <c r="A76" s="51"/>
      <c r="B76" s="103" t="s">
        <v>34</v>
      </c>
      <c r="C76" s="103"/>
      <c r="D76" s="103"/>
      <c r="E76" s="103"/>
      <c r="F76" s="103"/>
      <c r="G76" s="104"/>
      <c r="H76" s="52"/>
    </row>
    <row r="77" spans="1:8" ht="15.75">
      <c r="A77" s="51"/>
      <c r="B77" s="103" t="s">
        <v>35</v>
      </c>
      <c r="C77" s="103"/>
      <c r="D77" s="103"/>
      <c r="E77" s="103"/>
      <c r="F77" s="103"/>
      <c r="G77" s="104"/>
      <c r="H77" s="52"/>
    </row>
    <row r="78" spans="1:8" ht="15.75">
      <c r="A78" s="51"/>
      <c r="B78" s="103" t="s">
        <v>36</v>
      </c>
      <c r="C78" s="103"/>
      <c r="D78" s="103"/>
      <c r="E78" s="103"/>
      <c r="F78" s="103"/>
      <c r="G78" s="104"/>
      <c r="H78" s="52"/>
    </row>
    <row r="79" spans="1:8" ht="15.75">
      <c r="A79" s="51"/>
      <c r="B79" s="103" t="s">
        <v>37</v>
      </c>
      <c r="C79" s="103"/>
      <c r="D79" s="103"/>
      <c r="E79" s="103"/>
      <c r="F79" s="103"/>
      <c r="G79" s="104"/>
      <c r="H79" s="52"/>
    </row>
    <row r="80" spans="1:8" ht="15.75">
      <c r="A80" s="51"/>
      <c r="B80" s="103" t="s">
        <v>38</v>
      </c>
      <c r="C80" s="103"/>
      <c r="D80" s="103"/>
      <c r="E80" s="103"/>
      <c r="F80" s="103"/>
      <c r="G80" s="104"/>
      <c r="H80" s="52"/>
    </row>
    <row r="81" spans="1:8" ht="15.75">
      <c r="A81" s="51"/>
      <c r="B81" s="103" t="s">
        <v>39</v>
      </c>
      <c r="C81" s="103"/>
      <c r="D81" s="103"/>
      <c r="E81" s="103" t="s">
        <v>309</v>
      </c>
      <c r="F81" s="103"/>
      <c r="G81" s="104"/>
      <c r="H81" s="52"/>
    </row>
    <row r="82" spans="1:8" ht="15.75">
      <c r="A82" s="51"/>
      <c r="B82" s="103"/>
      <c r="C82" s="103"/>
      <c r="D82" s="103"/>
      <c r="E82" s="103"/>
      <c r="F82" s="103"/>
      <c r="G82" s="104"/>
      <c r="H82" s="52"/>
    </row>
    <row r="83" spans="1:8" ht="15">
      <c r="A83" s="51">
        <v>4</v>
      </c>
      <c r="B83" s="103" t="s">
        <v>40</v>
      </c>
      <c r="C83" s="103"/>
      <c r="D83" s="103"/>
      <c r="E83" s="103" t="s">
        <v>364</v>
      </c>
      <c r="F83" s="104"/>
      <c r="G83" s="105"/>
      <c r="H83" s="50"/>
    </row>
    <row r="84" spans="1:8" ht="15">
      <c r="A84" s="51"/>
      <c r="B84" s="103" t="s">
        <v>41</v>
      </c>
      <c r="C84" s="103"/>
      <c r="D84" s="103"/>
      <c r="E84" s="103"/>
      <c r="F84" s="104"/>
      <c r="G84" s="105"/>
      <c r="H84" s="50"/>
    </row>
    <row r="85" spans="1:8" ht="15">
      <c r="A85" s="51"/>
      <c r="B85" s="103"/>
      <c r="C85" s="103"/>
      <c r="D85" s="103"/>
      <c r="E85" s="103"/>
      <c r="F85" s="104"/>
      <c r="G85" s="105"/>
      <c r="H85" s="50"/>
    </row>
    <row r="86" spans="1:8" ht="15">
      <c r="A86" s="51">
        <v>5</v>
      </c>
      <c r="B86" s="103" t="s">
        <v>42</v>
      </c>
      <c r="C86" s="103"/>
      <c r="D86" s="103"/>
      <c r="E86" s="103" t="s">
        <v>218</v>
      </c>
      <c r="F86" s="104"/>
      <c r="G86" s="105"/>
      <c r="H86" s="50"/>
    </row>
    <row r="87" spans="1:8" ht="15.75">
      <c r="A87" s="51"/>
      <c r="B87" s="103" t="s">
        <v>43</v>
      </c>
      <c r="C87" s="103"/>
      <c r="D87" s="103"/>
      <c r="E87" s="103" t="s">
        <v>44</v>
      </c>
      <c r="F87" s="103"/>
      <c r="G87" s="104"/>
      <c r="H87" s="52"/>
    </row>
    <row r="88" spans="1:8" ht="15.75">
      <c r="A88" s="51"/>
      <c r="B88" s="103" t="s">
        <v>45</v>
      </c>
      <c r="C88" s="103"/>
      <c r="D88" s="103"/>
      <c r="E88" s="103"/>
      <c r="F88" s="103"/>
      <c r="G88" s="104"/>
      <c r="H88" s="52"/>
    </row>
    <row r="89" spans="1:8" ht="15.75">
      <c r="A89" s="51"/>
      <c r="B89" s="103"/>
      <c r="C89" s="103"/>
      <c r="D89" s="103"/>
      <c r="E89" s="103"/>
      <c r="F89" s="103"/>
      <c r="G89" s="104"/>
      <c r="H89" s="52"/>
    </row>
    <row r="90" spans="1:8" ht="15.75">
      <c r="A90" s="51">
        <v>6</v>
      </c>
      <c r="B90" s="103" t="s">
        <v>46</v>
      </c>
      <c r="C90" s="103"/>
      <c r="D90" s="103"/>
      <c r="E90" s="106" t="s">
        <v>307</v>
      </c>
      <c r="F90" s="103"/>
      <c r="G90" s="104"/>
      <c r="H90" s="52"/>
    </row>
    <row r="91" spans="1:8" ht="15.75">
      <c r="A91" s="51"/>
      <c r="B91" s="103" t="s">
        <v>47</v>
      </c>
      <c r="C91" s="103"/>
      <c r="D91" s="103"/>
      <c r="E91" s="103"/>
      <c r="F91" s="103"/>
      <c r="G91" s="104"/>
      <c r="H91" s="52"/>
    </row>
    <row r="92" spans="1:8" ht="15.75">
      <c r="A92" s="51"/>
      <c r="B92" s="103"/>
      <c r="C92" s="103"/>
      <c r="D92" s="103"/>
      <c r="E92" s="103"/>
      <c r="F92" s="103"/>
      <c r="G92" s="104"/>
      <c r="H92" s="52"/>
    </row>
    <row r="93" spans="1:8" ht="15.75">
      <c r="A93" s="51">
        <v>7</v>
      </c>
      <c r="B93" s="103" t="s">
        <v>48</v>
      </c>
      <c r="C93" s="103"/>
      <c r="D93" s="103"/>
      <c r="E93" s="103" t="s">
        <v>365</v>
      </c>
      <c r="F93" s="103"/>
      <c r="G93" s="104"/>
      <c r="H93" s="52"/>
    </row>
    <row r="94" spans="1:8" ht="15.75">
      <c r="A94" s="51"/>
      <c r="B94" s="103"/>
      <c r="C94" s="103"/>
      <c r="D94" s="103"/>
      <c r="E94" s="103"/>
      <c r="F94" s="103"/>
      <c r="G94" s="104"/>
      <c r="H94" s="52"/>
    </row>
    <row r="95" spans="1:8" ht="15">
      <c r="A95" s="51">
        <v>8</v>
      </c>
      <c r="B95" s="103" t="s">
        <v>49</v>
      </c>
      <c r="C95" s="103"/>
      <c r="D95" s="103"/>
      <c r="E95" s="103"/>
      <c r="F95" s="104"/>
      <c r="G95" s="105"/>
      <c r="H95" s="50"/>
    </row>
    <row r="96" spans="1:8" ht="15">
      <c r="A96" s="51"/>
      <c r="B96" s="103" t="s">
        <v>50</v>
      </c>
      <c r="C96" s="103"/>
      <c r="D96" s="103"/>
      <c r="E96" s="103"/>
      <c r="F96" s="104"/>
      <c r="G96" s="105"/>
      <c r="H96" s="50"/>
    </row>
    <row r="97" spans="1:8" ht="15">
      <c r="A97" s="51"/>
      <c r="B97" s="103" t="s">
        <v>51</v>
      </c>
      <c r="C97" s="103"/>
      <c r="D97" s="103"/>
      <c r="E97" s="103"/>
      <c r="F97" s="104"/>
      <c r="G97" s="105"/>
      <c r="H97" s="50"/>
    </row>
    <row r="98" spans="1:8" ht="15">
      <c r="A98" s="51"/>
      <c r="B98" s="103" t="s">
        <v>52</v>
      </c>
      <c r="C98" s="103"/>
      <c r="D98" s="103"/>
      <c r="E98" s="103"/>
      <c r="F98" s="103"/>
      <c r="G98" s="105"/>
      <c r="H98" s="50"/>
    </row>
    <row r="99" spans="1:8" ht="15.75">
      <c r="A99" s="51"/>
      <c r="B99" s="103" t="s">
        <v>53</v>
      </c>
      <c r="C99" s="103"/>
      <c r="D99" s="103"/>
      <c r="E99" s="103"/>
      <c r="F99" s="103"/>
      <c r="G99" s="104"/>
      <c r="H99" s="52"/>
    </row>
    <row r="100" spans="1:8" ht="15.75">
      <c r="A100" s="51"/>
      <c r="B100" s="103" t="s">
        <v>54</v>
      </c>
      <c r="C100" s="103"/>
      <c r="D100" s="103"/>
      <c r="E100" s="103" t="s">
        <v>307</v>
      </c>
      <c r="F100" s="103"/>
      <c r="G100" s="104"/>
      <c r="H100" s="52"/>
    </row>
    <row r="101" spans="1:8" ht="15.75">
      <c r="A101" s="51"/>
      <c r="B101" s="103"/>
      <c r="C101" s="103"/>
      <c r="D101" s="103"/>
      <c r="E101" s="103"/>
      <c r="F101" s="103"/>
      <c r="G101" s="104"/>
      <c r="H101" s="52"/>
    </row>
    <row r="102" spans="1:8" ht="15.75">
      <c r="A102" s="51">
        <v>9</v>
      </c>
      <c r="B102" s="103" t="s">
        <v>55</v>
      </c>
      <c r="C102" s="103"/>
      <c r="D102" s="103"/>
      <c r="E102" s="107"/>
      <c r="F102" s="103"/>
      <c r="G102" s="104"/>
      <c r="H102" s="52"/>
    </row>
    <row r="103" spans="1:8" ht="15.75">
      <c r="A103" s="51"/>
      <c r="B103" s="103" t="s">
        <v>56</v>
      </c>
      <c r="C103" s="103"/>
      <c r="D103" s="103"/>
      <c r="E103" s="103"/>
      <c r="F103" s="103"/>
      <c r="G103" s="104"/>
      <c r="H103" s="52"/>
    </row>
    <row r="104" spans="1:8" ht="15.75">
      <c r="A104" s="51"/>
      <c r="B104" s="103" t="s">
        <v>57</v>
      </c>
      <c r="C104" s="103"/>
      <c r="D104" s="103"/>
      <c r="E104" s="103" t="s">
        <v>307</v>
      </c>
      <c r="F104" s="103"/>
      <c r="G104" s="103"/>
      <c r="H104" s="52"/>
    </row>
    <row r="105" spans="1:8" ht="15.75">
      <c r="A105" s="51"/>
      <c r="B105" s="103"/>
      <c r="C105" s="103"/>
      <c r="D105" s="103"/>
      <c r="E105" s="103"/>
      <c r="F105" s="103"/>
      <c r="G105" s="103"/>
      <c r="H105" s="52"/>
    </row>
    <row r="106" spans="1:8" ht="15.75">
      <c r="A106" s="51">
        <v>10</v>
      </c>
      <c r="B106" s="103" t="s">
        <v>58</v>
      </c>
      <c r="C106" s="103"/>
      <c r="D106" s="103"/>
      <c r="E106" s="103"/>
      <c r="F106" s="103"/>
      <c r="G106" s="103"/>
      <c r="H106" s="52"/>
    </row>
    <row r="107" spans="1:8" ht="15.75">
      <c r="A107" s="51"/>
      <c r="B107" s="103" t="s">
        <v>59</v>
      </c>
      <c r="C107" s="103"/>
      <c r="D107" s="103"/>
      <c r="E107" s="103"/>
      <c r="F107" s="103"/>
      <c r="G107" s="103"/>
      <c r="H107" s="52"/>
    </row>
    <row r="108" spans="1:8" ht="15.75">
      <c r="A108" s="50"/>
      <c r="B108" s="103" t="s">
        <v>60</v>
      </c>
      <c r="C108" s="103"/>
      <c r="D108" s="103"/>
      <c r="E108" s="103"/>
      <c r="F108" s="103"/>
      <c r="G108" s="103"/>
      <c r="H108" s="52"/>
    </row>
    <row r="109" spans="1:8" ht="15.75">
      <c r="A109" s="50"/>
      <c r="B109" s="103" t="s">
        <v>61</v>
      </c>
      <c r="C109" s="103"/>
      <c r="D109" s="103"/>
      <c r="E109" s="103"/>
      <c r="F109" s="103"/>
      <c r="G109" s="103"/>
      <c r="H109" s="52"/>
    </row>
    <row r="110" spans="1:8" ht="15.75">
      <c r="A110" s="50"/>
      <c r="B110" s="104"/>
      <c r="C110" s="103"/>
      <c r="D110" s="103"/>
      <c r="E110" s="103"/>
      <c r="F110" s="103"/>
      <c r="G110" s="104"/>
      <c r="H110" s="52"/>
    </row>
    <row r="111" spans="1:8" ht="15.75">
      <c r="A111" s="50"/>
      <c r="B111" s="104"/>
      <c r="C111" s="103"/>
      <c r="D111" s="103"/>
      <c r="E111" s="103"/>
      <c r="F111" s="104"/>
      <c r="G111" s="103"/>
      <c r="H111" s="52"/>
    </row>
    <row r="112" spans="1:8" ht="15.75">
      <c r="A112" s="50"/>
      <c r="B112" s="104" t="s">
        <v>308</v>
      </c>
      <c r="C112" s="103"/>
      <c r="D112" s="103"/>
      <c r="E112" s="103"/>
      <c r="F112" s="104" t="s">
        <v>306</v>
      </c>
      <c r="G112" s="103"/>
      <c r="H112" s="52"/>
    </row>
    <row r="113" spans="1:8" ht="15.75">
      <c r="A113" s="50"/>
      <c r="B113" s="104" t="s">
        <v>366</v>
      </c>
      <c r="C113" s="103"/>
      <c r="D113" s="103"/>
      <c r="E113" s="103"/>
      <c r="F113" s="104" t="s">
        <v>366</v>
      </c>
      <c r="G113" s="103"/>
      <c r="H113" s="52"/>
    </row>
    <row r="114" spans="1:8" ht="15.75">
      <c r="A114" s="50"/>
      <c r="B114" s="104"/>
      <c r="C114" s="103"/>
      <c r="D114" s="103"/>
      <c r="E114" s="103"/>
      <c r="F114" s="104"/>
      <c r="G114" s="103"/>
      <c r="H114" s="52"/>
    </row>
    <row r="115" spans="1:8" ht="15.75">
      <c r="A115" s="50"/>
      <c r="B115" s="51"/>
      <c r="C115" s="50"/>
      <c r="D115" s="50"/>
      <c r="E115" s="50"/>
      <c r="F115" s="51"/>
      <c r="G115" s="50"/>
      <c r="H115" s="52"/>
    </row>
    <row r="116" spans="1:8" ht="15.75">
      <c r="A116" s="50"/>
      <c r="B116" s="51"/>
      <c r="C116" s="50"/>
      <c r="D116" s="50"/>
      <c r="E116" s="50"/>
      <c r="F116" s="51"/>
      <c r="G116" s="50"/>
      <c r="H116" s="52"/>
    </row>
    <row r="117" spans="1:8" ht="15.75">
      <c r="A117" s="50"/>
      <c r="B117" s="51"/>
      <c r="C117" s="50"/>
      <c r="D117" s="50"/>
      <c r="E117" s="50"/>
      <c r="F117" s="51"/>
      <c r="G117" s="50"/>
      <c r="H117" s="52"/>
    </row>
    <row r="118" spans="1:8" ht="15.75">
      <c r="A118" s="50"/>
      <c r="B118" s="51"/>
      <c r="C118" s="50"/>
      <c r="D118" s="50"/>
      <c r="E118" s="50"/>
      <c r="F118" s="51"/>
      <c r="G118" s="50"/>
      <c r="H118" s="52"/>
    </row>
    <row r="119" spans="1:8" ht="15.75">
      <c r="A119" s="50"/>
      <c r="B119" s="51"/>
      <c r="C119" s="50"/>
      <c r="D119" s="50"/>
      <c r="E119" s="50"/>
      <c r="F119" s="51"/>
      <c r="G119" s="50"/>
      <c r="H119" s="52"/>
    </row>
    <row r="120" spans="1:8" ht="15.75">
      <c r="A120" s="50"/>
      <c r="B120" s="51"/>
      <c r="C120" s="50"/>
      <c r="D120" s="50"/>
      <c r="E120" s="50"/>
      <c r="F120" s="51"/>
      <c r="G120" s="50"/>
      <c r="H120" s="52"/>
    </row>
    <row r="121" spans="1:8" ht="15.75">
      <c r="A121" s="50"/>
      <c r="B121" s="51"/>
      <c r="C121" s="50"/>
      <c r="D121" s="50"/>
      <c r="E121" s="50"/>
      <c r="F121" s="51"/>
      <c r="G121" s="50"/>
      <c r="H121" s="52"/>
    </row>
    <row r="122" spans="1:8" ht="15.75">
      <c r="A122" s="50"/>
      <c r="B122" s="51"/>
      <c r="C122" s="50"/>
      <c r="D122" s="50"/>
      <c r="E122" s="50"/>
      <c r="F122" s="51"/>
      <c r="G122" s="50"/>
      <c r="H122" s="52"/>
    </row>
    <row r="123" spans="1:8" ht="15.75">
      <c r="A123" s="50"/>
      <c r="B123" s="51"/>
      <c r="C123" s="50"/>
      <c r="D123" s="50"/>
      <c r="E123" s="50"/>
      <c r="F123" s="51"/>
      <c r="G123" s="50"/>
      <c r="H123" s="52"/>
    </row>
    <row r="124" spans="1:8" ht="15.75">
      <c r="A124" s="50"/>
      <c r="B124" s="51"/>
      <c r="C124" s="50"/>
      <c r="D124" s="50"/>
      <c r="E124" s="50"/>
      <c r="F124" s="51"/>
      <c r="G124" s="50"/>
      <c r="H124" s="52"/>
    </row>
    <row r="125" spans="1:8" ht="15.75">
      <c r="A125" s="50"/>
      <c r="B125" s="51"/>
      <c r="C125" s="50"/>
      <c r="D125" s="50"/>
      <c r="E125" s="50"/>
      <c r="F125" s="51"/>
      <c r="G125" s="50"/>
      <c r="H125" s="52"/>
    </row>
    <row r="126" spans="1:8" ht="15.75">
      <c r="A126" s="50"/>
      <c r="B126" s="51"/>
      <c r="C126" s="50"/>
      <c r="D126" s="50"/>
      <c r="E126" s="50"/>
      <c r="F126" s="51"/>
      <c r="G126" s="50"/>
      <c r="H126" s="52"/>
    </row>
    <row r="127" spans="1:8" ht="15.75">
      <c r="A127" s="50"/>
      <c r="B127" s="51"/>
      <c r="C127" s="50"/>
      <c r="D127" s="50"/>
      <c r="E127" s="50"/>
      <c r="F127" s="51"/>
      <c r="G127" s="50"/>
      <c r="H127" s="52"/>
    </row>
    <row r="128" spans="1:8" ht="15.75">
      <c r="A128" s="50"/>
      <c r="B128" s="51"/>
      <c r="C128" s="50"/>
      <c r="D128" s="50"/>
      <c r="E128" s="50"/>
      <c r="F128" s="51"/>
      <c r="G128" s="50"/>
      <c r="H128" s="52"/>
    </row>
    <row r="129" spans="1:8" ht="15.75">
      <c r="A129" s="50"/>
      <c r="B129" s="51"/>
      <c r="C129" s="50"/>
      <c r="D129" s="50"/>
      <c r="E129" s="50"/>
      <c r="F129" s="51"/>
      <c r="G129" s="50"/>
      <c r="H129" s="52"/>
    </row>
    <row r="130" spans="1:8" ht="15.75">
      <c r="A130" s="50"/>
      <c r="B130" s="51"/>
      <c r="C130" s="50"/>
      <c r="D130" s="50"/>
      <c r="E130" s="50"/>
      <c r="F130" s="51"/>
      <c r="G130" s="50"/>
      <c r="H130" s="52"/>
    </row>
    <row r="131" spans="1:8" ht="15.75">
      <c r="A131" s="50"/>
      <c r="B131" s="51"/>
      <c r="C131" s="50"/>
      <c r="D131" s="50"/>
      <c r="E131" s="50"/>
      <c r="F131" s="51"/>
      <c r="G131" s="50"/>
      <c r="H131" s="52"/>
    </row>
    <row r="132" spans="1:8" ht="15.75">
      <c r="A132" s="50"/>
      <c r="B132" s="51"/>
      <c r="C132" s="50"/>
      <c r="D132" s="50"/>
      <c r="E132" s="50"/>
      <c r="F132" s="51"/>
      <c r="G132" s="50"/>
      <c r="H132" s="52"/>
    </row>
    <row r="133" spans="1:8" ht="15.75">
      <c r="A133" s="50"/>
      <c r="B133" s="51"/>
      <c r="C133" s="50"/>
      <c r="D133" s="50"/>
      <c r="E133" s="50"/>
      <c r="F133" s="51"/>
      <c r="G133" s="50"/>
      <c r="H133" s="52"/>
    </row>
    <row r="134" spans="1:8" ht="15.75">
      <c r="A134" s="50"/>
      <c r="B134" s="51"/>
      <c r="C134" s="50"/>
      <c r="D134" s="50"/>
      <c r="E134" s="50"/>
      <c r="F134" s="51"/>
      <c r="G134" s="50"/>
      <c r="H134" s="52"/>
    </row>
    <row r="135" spans="1:8" ht="15.75">
      <c r="A135" s="50"/>
      <c r="B135" s="51"/>
      <c r="C135" s="50"/>
      <c r="D135" s="50"/>
      <c r="E135" s="50"/>
      <c r="F135" s="51"/>
      <c r="G135" s="50"/>
      <c r="H135" s="52"/>
    </row>
    <row r="136" spans="1:8" ht="15.75">
      <c r="A136" s="50"/>
      <c r="B136" s="51"/>
      <c r="C136" s="50"/>
      <c r="D136" s="50"/>
      <c r="E136" s="50"/>
      <c r="F136" s="51"/>
      <c r="G136" s="50"/>
      <c r="H136" s="52"/>
    </row>
    <row r="137" spans="1:8" ht="15.75">
      <c r="A137" s="50"/>
      <c r="B137" s="51"/>
      <c r="C137" s="50"/>
      <c r="D137" s="50"/>
      <c r="E137" s="50"/>
      <c r="F137" s="51"/>
      <c r="G137" s="50"/>
      <c r="H137" s="52"/>
    </row>
    <row r="138" spans="1:8" ht="15.75">
      <c r="A138" s="50"/>
      <c r="B138" s="51"/>
      <c r="C138" s="50"/>
      <c r="D138" s="50"/>
      <c r="E138" s="50"/>
      <c r="F138" s="51"/>
      <c r="G138" s="50"/>
      <c r="H138" s="52"/>
    </row>
    <row r="139" spans="1:8" ht="15.75">
      <c r="A139" s="50"/>
      <c r="B139" s="51"/>
      <c r="C139" s="50"/>
      <c r="D139" s="50"/>
      <c r="E139" s="50"/>
      <c r="F139" s="51"/>
      <c r="G139" s="50"/>
      <c r="H139" s="52"/>
    </row>
    <row r="140" spans="1:8" ht="15.75">
      <c r="A140" s="50"/>
      <c r="B140" s="51"/>
      <c r="C140" s="50"/>
      <c r="D140" s="50"/>
      <c r="E140" s="50"/>
      <c r="F140" s="51"/>
      <c r="G140" s="50"/>
      <c r="H140" s="52"/>
    </row>
    <row r="141" spans="1:8" ht="15.75">
      <c r="A141" s="50"/>
      <c r="B141" s="51"/>
      <c r="C141" s="50"/>
      <c r="D141" s="50"/>
      <c r="E141" s="50"/>
      <c r="F141" s="51"/>
      <c r="G141" s="50"/>
      <c r="H141" s="52"/>
    </row>
    <row r="142" spans="1:8" ht="15.75">
      <c r="A142" s="50"/>
      <c r="B142" s="51"/>
      <c r="C142" s="50"/>
      <c r="D142" s="50"/>
      <c r="E142" s="50"/>
      <c r="F142" s="51"/>
      <c r="G142" s="50"/>
      <c r="H142" s="52"/>
    </row>
    <row r="143" spans="1:8" ht="15.75">
      <c r="A143" s="50"/>
      <c r="B143" s="51"/>
      <c r="C143" s="50"/>
      <c r="D143" s="50"/>
      <c r="E143" s="50"/>
      <c r="F143" s="51"/>
      <c r="G143" s="50"/>
      <c r="H143" s="52"/>
    </row>
    <row r="144" spans="1:8" ht="15.75">
      <c r="A144" s="50"/>
      <c r="B144" s="51"/>
      <c r="C144" s="50"/>
      <c r="D144" s="50"/>
      <c r="E144" s="50"/>
      <c r="F144" s="51"/>
      <c r="G144" s="50"/>
      <c r="H144" s="52"/>
    </row>
    <row r="145" spans="1:8" ht="15.75">
      <c r="A145" s="50"/>
      <c r="B145" s="51"/>
      <c r="C145" s="50"/>
      <c r="D145" s="50"/>
      <c r="E145" s="50"/>
      <c r="F145" s="51"/>
      <c r="G145" s="50"/>
      <c r="H145" s="52"/>
    </row>
    <row r="146" spans="1:8" ht="15.75">
      <c r="A146" s="50"/>
      <c r="B146" s="51"/>
      <c r="C146" s="50"/>
      <c r="D146" s="50"/>
      <c r="E146" s="50"/>
      <c r="F146" s="51"/>
      <c r="G146" s="50"/>
      <c r="H146" s="52"/>
    </row>
    <row r="147" spans="1:8" ht="15.75">
      <c r="A147" s="50"/>
      <c r="B147" s="51"/>
      <c r="C147" s="50"/>
      <c r="D147" s="50"/>
      <c r="E147" s="50"/>
      <c r="F147" s="51"/>
      <c r="G147" s="50"/>
      <c r="H147" s="52"/>
    </row>
    <row r="148" spans="1:8" ht="15.75">
      <c r="A148" s="50"/>
      <c r="B148" s="51"/>
      <c r="C148" s="50"/>
      <c r="D148" s="50"/>
      <c r="E148" s="50"/>
      <c r="F148" s="51"/>
      <c r="G148" s="50"/>
      <c r="H148" s="52"/>
    </row>
    <row r="149" spans="1:8" ht="15.75">
      <c r="A149" s="50"/>
      <c r="B149" s="51"/>
      <c r="C149" s="50"/>
      <c r="D149" s="50"/>
      <c r="E149" s="50"/>
      <c r="F149" s="51"/>
      <c r="G149" s="50"/>
      <c r="H149" s="52"/>
    </row>
    <row r="150" spans="1:8" ht="15.75">
      <c r="A150" s="50"/>
      <c r="B150" s="51"/>
      <c r="C150" s="50"/>
      <c r="D150" s="50"/>
      <c r="E150" s="50"/>
      <c r="F150" s="51"/>
      <c r="G150" s="50"/>
      <c r="H150" s="52"/>
    </row>
    <row r="151" spans="1:8" ht="15.75">
      <c r="A151" s="50"/>
      <c r="B151" s="51"/>
      <c r="C151" s="50"/>
      <c r="D151" s="50"/>
      <c r="E151" s="50"/>
      <c r="F151" s="51"/>
      <c r="G151" s="50"/>
      <c r="H151" s="52"/>
    </row>
    <row r="152" spans="1:8" ht="15.75">
      <c r="A152" s="50"/>
      <c r="B152" s="51"/>
      <c r="C152" s="50"/>
      <c r="D152" s="50"/>
      <c r="E152" s="50"/>
      <c r="F152" s="51"/>
      <c r="G152" s="50"/>
      <c r="H152" s="52"/>
    </row>
    <row r="153" spans="1:8" ht="15.75">
      <c r="A153" s="50"/>
      <c r="B153" s="51"/>
      <c r="C153" s="50"/>
      <c r="D153" s="50"/>
      <c r="E153" s="50"/>
      <c r="F153" s="51"/>
      <c r="G153" s="50"/>
      <c r="H153" s="52"/>
    </row>
    <row r="154" spans="1:8" ht="15.75">
      <c r="A154" s="50"/>
      <c r="B154" s="51"/>
      <c r="C154" s="50"/>
      <c r="D154" s="50"/>
      <c r="E154" s="50"/>
      <c r="F154" s="51"/>
      <c r="G154" s="50"/>
      <c r="H154" s="52"/>
    </row>
    <row r="155" spans="1:8" ht="15.75">
      <c r="A155" s="50"/>
      <c r="B155" s="51"/>
      <c r="C155" s="50"/>
      <c r="D155" s="50"/>
      <c r="E155" s="50"/>
      <c r="F155" s="51"/>
      <c r="G155" s="50"/>
      <c r="H155" s="52"/>
    </row>
    <row r="156" spans="1:8" ht="15.75">
      <c r="A156" s="50"/>
      <c r="B156" s="51"/>
      <c r="C156" s="50"/>
      <c r="D156" s="50"/>
      <c r="E156" s="50"/>
      <c r="F156" s="51"/>
      <c r="G156" s="50"/>
      <c r="H156" s="52"/>
    </row>
    <row r="157" spans="1:8" ht="15.75">
      <c r="A157" s="50"/>
      <c r="B157" s="51"/>
      <c r="C157" s="50"/>
      <c r="D157" s="50"/>
      <c r="E157" s="50"/>
      <c r="F157" s="51"/>
      <c r="G157" s="50"/>
      <c r="H157" s="52"/>
    </row>
    <row r="158" spans="1:8" ht="15.75">
      <c r="A158" s="50"/>
      <c r="B158" s="51"/>
      <c r="C158" s="50"/>
      <c r="D158" s="50"/>
      <c r="E158" s="50"/>
      <c r="F158" s="51"/>
      <c r="G158" s="50"/>
      <c r="H158" s="52"/>
    </row>
    <row r="159" spans="1:8" ht="15.75">
      <c r="A159" s="50"/>
      <c r="B159" s="51"/>
      <c r="C159" s="50"/>
      <c r="D159" s="50"/>
      <c r="E159" s="50"/>
      <c r="F159" s="51"/>
      <c r="G159" s="50"/>
      <c r="H159" s="52"/>
    </row>
    <row r="160" spans="1:8" ht="15.75">
      <c r="A160" s="50"/>
      <c r="B160" s="51"/>
      <c r="C160" s="50"/>
      <c r="D160" s="50"/>
      <c r="E160" s="50"/>
      <c r="F160" s="51"/>
      <c r="G160" s="50"/>
      <c r="H160" s="52"/>
    </row>
    <row r="161" spans="1:8" ht="15.75">
      <c r="A161" s="50"/>
      <c r="B161" s="51"/>
      <c r="C161" s="50"/>
      <c r="D161" s="50"/>
      <c r="E161" s="50"/>
      <c r="F161" s="51"/>
      <c r="G161" s="50"/>
      <c r="H161" s="52"/>
    </row>
    <row r="162" spans="1:8" ht="15.75">
      <c r="A162" s="50"/>
      <c r="B162" s="51"/>
      <c r="C162" s="50"/>
      <c r="D162" s="50"/>
      <c r="E162" s="50"/>
      <c r="F162" s="51"/>
      <c r="G162" s="50"/>
      <c r="H162" s="52"/>
    </row>
    <row r="163" spans="1:8" ht="15.75">
      <c r="A163" s="50"/>
      <c r="B163" s="51"/>
      <c r="C163" s="50"/>
      <c r="D163" s="50"/>
      <c r="E163" s="50"/>
      <c r="F163" s="51"/>
      <c r="G163" s="50"/>
      <c r="H163" s="52"/>
    </row>
    <row r="164" spans="1:8" ht="15.75">
      <c r="A164" s="50"/>
      <c r="B164" s="51"/>
      <c r="C164" s="50"/>
      <c r="D164" s="50"/>
      <c r="E164" s="50"/>
      <c r="F164" s="51"/>
      <c r="G164" s="50"/>
      <c r="H164" s="52"/>
    </row>
    <row r="165" spans="1:8" ht="15.75">
      <c r="A165" s="50"/>
      <c r="B165" s="51"/>
      <c r="C165" s="50"/>
      <c r="D165" s="50"/>
      <c r="E165" s="50"/>
      <c r="F165" s="51"/>
      <c r="G165" s="50"/>
      <c r="H165" s="52"/>
    </row>
    <row r="166" spans="1:8" ht="15.75">
      <c r="A166" s="50"/>
      <c r="B166" s="51"/>
      <c r="C166" s="50"/>
      <c r="D166" s="50"/>
      <c r="E166" s="50"/>
      <c r="F166" s="51"/>
      <c r="G166" s="50"/>
      <c r="H166" s="52"/>
    </row>
    <row r="167" spans="1:8" ht="15.75">
      <c r="A167" s="50"/>
      <c r="B167" s="51"/>
      <c r="C167" s="50"/>
      <c r="D167" s="50"/>
      <c r="E167" s="50"/>
      <c r="F167" s="51"/>
      <c r="G167" s="50"/>
      <c r="H167" s="52"/>
    </row>
    <row r="168" spans="1:8" ht="15.75">
      <c r="A168" s="50"/>
      <c r="B168" s="51"/>
      <c r="C168" s="50"/>
      <c r="D168" s="50"/>
      <c r="E168" s="50"/>
      <c r="F168" s="51"/>
      <c r="G168" s="50"/>
      <c r="H168" s="52"/>
    </row>
    <row r="169" spans="1:8" ht="15.75">
      <c r="A169" s="50"/>
      <c r="B169" s="51"/>
      <c r="C169" s="50"/>
      <c r="D169" s="50"/>
      <c r="E169" s="50"/>
      <c r="F169" s="51"/>
      <c r="G169" s="50"/>
      <c r="H169" s="52"/>
    </row>
    <row r="170" spans="1:8" ht="15.75">
      <c r="A170" s="50"/>
      <c r="B170" s="51"/>
      <c r="C170" s="50"/>
      <c r="D170" s="50"/>
      <c r="E170" s="50"/>
      <c r="F170" s="51"/>
      <c r="G170" s="50"/>
      <c r="H170" s="52"/>
    </row>
    <row r="171" spans="1:8" ht="15.75">
      <c r="A171" s="50"/>
      <c r="B171" s="51"/>
      <c r="C171" s="50"/>
      <c r="D171" s="50"/>
      <c r="E171" s="50"/>
      <c r="F171" s="51"/>
      <c r="G171" s="50"/>
      <c r="H171" s="52"/>
    </row>
    <row r="172" spans="1:8" ht="15.75">
      <c r="A172" s="50"/>
      <c r="B172" s="51"/>
      <c r="C172" s="50"/>
      <c r="D172" s="50"/>
      <c r="E172" s="50"/>
      <c r="F172" s="51"/>
      <c r="G172" s="50"/>
      <c r="H172" s="52"/>
    </row>
    <row r="173" spans="1:8" ht="15.75">
      <c r="A173" s="50"/>
      <c r="B173" s="51"/>
      <c r="C173" s="50"/>
      <c r="D173" s="50"/>
      <c r="E173" s="50"/>
      <c r="F173" s="51"/>
      <c r="G173" s="50"/>
      <c r="H173" s="52"/>
    </row>
    <row r="174" spans="1:8" ht="15.75">
      <c r="A174" s="50"/>
      <c r="B174" s="51"/>
      <c r="C174" s="50"/>
      <c r="D174" s="50"/>
      <c r="E174" s="50"/>
      <c r="F174" s="51"/>
      <c r="G174" s="50"/>
      <c r="H174" s="52"/>
    </row>
    <row r="175" spans="1:8" ht="15.75">
      <c r="A175" s="50"/>
      <c r="B175" s="51"/>
      <c r="C175" s="50"/>
      <c r="D175" s="50"/>
      <c r="E175" s="50"/>
      <c r="F175" s="51"/>
      <c r="G175" s="50"/>
      <c r="H175" s="52"/>
    </row>
    <row r="176" spans="1:8" ht="15.75">
      <c r="A176" s="50"/>
      <c r="B176" s="51"/>
      <c r="C176" s="50"/>
      <c r="D176" s="50"/>
      <c r="E176" s="50"/>
      <c r="F176" s="51"/>
      <c r="G176" s="50"/>
      <c r="H176" s="52"/>
    </row>
    <row r="177" spans="1:9" ht="15.75">
      <c r="A177" s="50"/>
      <c r="B177" s="51"/>
      <c r="C177" s="50"/>
      <c r="D177" s="50"/>
      <c r="E177" s="50"/>
      <c r="F177" s="51"/>
      <c r="G177" s="50"/>
      <c r="H177" s="52"/>
    </row>
    <row r="178" spans="1:9" ht="15.75">
      <c r="A178" s="50"/>
      <c r="B178" s="51"/>
      <c r="C178" s="50"/>
      <c r="D178" s="50"/>
      <c r="E178" s="50"/>
      <c r="F178" s="51"/>
      <c r="G178" s="50"/>
      <c r="H178" s="52"/>
    </row>
    <row r="179" spans="1:9" ht="15.75">
      <c r="A179" s="50"/>
      <c r="B179" s="51"/>
      <c r="C179" s="50"/>
      <c r="D179" s="50"/>
      <c r="E179" s="50"/>
      <c r="F179" s="51"/>
      <c r="G179" s="50"/>
      <c r="H179" s="52"/>
    </row>
    <row r="180" spans="1:9" ht="15.75">
      <c r="A180" s="50"/>
      <c r="B180" s="51"/>
      <c r="C180" s="50"/>
      <c r="D180" s="50"/>
      <c r="E180" s="50"/>
      <c r="F180" s="51"/>
      <c r="G180" s="50"/>
      <c r="H180" s="52"/>
    </row>
    <row r="181" spans="1:9" ht="15.75">
      <c r="A181" s="50"/>
      <c r="B181" s="51"/>
      <c r="C181" s="50"/>
      <c r="D181" s="50"/>
      <c r="E181" s="50"/>
      <c r="F181" s="51"/>
      <c r="G181" s="50"/>
      <c r="H181" s="52"/>
    </row>
    <row r="182" spans="1:9" ht="15.75">
      <c r="A182" s="50"/>
      <c r="B182" s="51"/>
      <c r="C182" s="50"/>
      <c r="D182" s="50"/>
      <c r="E182" s="50"/>
      <c r="F182" s="51"/>
      <c r="G182" s="50"/>
      <c r="H182" s="52"/>
    </row>
    <row r="183" spans="1:9" ht="15.75" customHeight="1">
      <c r="A183" s="50"/>
      <c r="B183" s="231" t="s">
        <v>369</v>
      </c>
      <c r="C183" s="231"/>
      <c r="D183" s="231"/>
      <c r="E183" s="231"/>
      <c r="F183" s="231"/>
      <c r="G183" s="231"/>
      <c r="H183" s="231"/>
      <c r="I183" s="231"/>
    </row>
    <row r="184" spans="1:9" ht="15.75">
      <c r="A184" s="50"/>
      <c r="B184" s="50"/>
      <c r="C184" s="50"/>
      <c r="D184" s="51"/>
      <c r="E184" s="50"/>
      <c r="F184" s="50"/>
      <c r="G184" s="50"/>
      <c r="H184" s="52"/>
    </row>
    <row r="185" spans="1:9" ht="15.75">
      <c r="A185" s="50"/>
      <c r="B185" s="50"/>
      <c r="C185" s="50"/>
      <c r="D185" s="51" t="s">
        <v>62</v>
      </c>
      <c r="E185" s="50"/>
      <c r="F185" s="50"/>
      <c r="G185" s="50"/>
      <c r="H185" s="52"/>
    </row>
    <row r="186" spans="1:9" ht="15.75">
      <c r="A186" s="50"/>
      <c r="B186" s="51"/>
      <c r="C186" s="50"/>
      <c r="D186" s="16"/>
      <c r="E186" s="50"/>
      <c r="F186" s="50"/>
      <c r="G186" s="51"/>
      <c r="H186" s="52"/>
    </row>
    <row r="187" spans="1:9" ht="15.75">
      <c r="A187" s="50">
        <v>1</v>
      </c>
      <c r="B187" s="50" t="s">
        <v>63</v>
      </c>
      <c r="C187" s="50"/>
      <c r="D187" s="50"/>
      <c r="E187" s="16" t="s">
        <v>310</v>
      </c>
      <c r="F187" s="50"/>
      <c r="G187" s="50"/>
      <c r="H187" s="52"/>
    </row>
    <row r="188" spans="1:9" ht="15.75">
      <c r="A188" s="50"/>
      <c r="B188" s="51"/>
      <c r="C188" s="50"/>
      <c r="D188" s="16"/>
      <c r="E188" s="50"/>
      <c r="F188" s="50"/>
      <c r="G188" s="51"/>
      <c r="H188" s="52"/>
    </row>
    <row r="189" spans="1:9" ht="15">
      <c r="A189" s="50">
        <v>2</v>
      </c>
      <c r="B189" s="50" t="s">
        <v>7</v>
      </c>
      <c r="C189" s="50"/>
      <c r="D189" s="1"/>
      <c r="E189" s="232" t="s">
        <v>361</v>
      </c>
      <c r="F189" s="233"/>
      <c r="G189" s="233"/>
      <c r="H189" s="233"/>
      <c r="I189" s="233"/>
    </row>
    <row r="190" spans="1:9" ht="15">
      <c r="A190" s="50"/>
      <c r="B190" s="50"/>
      <c r="C190" s="50"/>
      <c r="D190" s="50"/>
      <c r="E190" s="233"/>
      <c r="F190" s="233"/>
      <c r="G190" s="233"/>
      <c r="H190" s="233"/>
      <c r="I190" s="233"/>
    </row>
    <row r="191" spans="1:9" ht="15">
      <c r="A191" s="50"/>
      <c r="B191" s="50"/>
      <c r="C191" s="50"/>
      <c r="D191" s="50"/>
      <c r="E191" s="50"/>
      <c r="F191" s="50"/>
      <c r="G191" s="50"/>
      <c r="H191" s="50"/>
    </row>
    <row r="192" spans="1:9" ht="15.75">
      <c r="A192" s="50">
        <v>3</v>
      </c>
      <c r="B192" s="50" t="s">
        <v>64</v>
      </c>
      <c r="C192" s="50"/>
      <c r="D192" s="50"/>
      <c r="E192" s="16" t="s">
        <v>311</v>
      </c>
      <c r="F192" s="50"/>
      <c r="G192" s="51"/>
      <c r="H192" s="52"/>
    </row>
    <row r="193" spans="1:8" ht="15.75">
      <c r="A193" s="50"/>
      <c r="B193" s="51"/>
      <c r="C193" s="50"/>
      <c r="D193" s="16"/>
      <c r="E193" s="50"/>
      <c r="F193" s="50"/>
      <c r="G193" s="51"/>
      <c r="H193" s="52"/>
    </row>
    <row r="194" spans="1:8" ht="15.75">
      <c r="A194" s="50">
        <v>4</v>
      </c>
      <c r="B194" s="50" t="s">
        <v>65</v>
      </c>
      <c r="C194" s="50"/>
      <c r="D194" s="50"/>
      <c r="E194" s="50" t="s">
        <v>66</v>
      </c>
      <c r="F194" s="50"/>
      <c r="G194" s="51"/>
      <c r="H194" s="52"/>
    </row>
    <row r="195" spans="1:8" ht="15.75">
      <c r="A195" s="50"/>
      <c r="B195" s="50" t="s">
        <v>67</v>
      </c>
      <c r="C195" s="50"/>
      <c r="D195" s="50"/>
      <c r="E195" s="50"/>
      <c r="F195" s="50"/>
      <c r="G195" s="51"/>
      <c r="H195" s="52"/>
    </row>
    <row r="196" spans="1:8" ht="15.75">
      <c r="A196" s="50"/>
      <c r="B196" s="50" t="s">
        <v>68</v>
      </c>
      <c r="C196" s="50"/>
      <c r="D196" s="50"/>
      <c r="E196" s="50"/>
      <c r="F196" s="50"/>
      <c r="G196" s="51"/>
      <c r="H196" s="52"/>
    </row>
    <row r="197" spans="1:8" ht="15.75">
      <c r="A197" s="50"/>
      <c r="B197" s="51"/>
      <c r="C197" s="50"/>
      <c r="D197" s="16"/>
      <c r="E197" s="50"/>
      <c r="F197" s="50"/>
      <c r="G197" s="51"/>
      <c r="H197" s="52"/>
    </row>
    <row r="198" spans="1:8" ht="15.75">
      <c r="A198" s="50">
        <v>5</v>
      </c>
      <c r="B198" s="50" t="s">
        <v>69</v>
      </c>
      <c r="C198" s="50"/>
      <c r="D198" s="50"/>
      <c r="E198" s="50" t="s">
        <v>66</v>
      </c>
      <c r="F198" s="50"/>
      <c r="G198" s="51"/>
      <c r="H198" s="52"/>
    </row>
    <row r="199" spans="1:8" ht="15.75">
      <c r="A199" s="50"/>
      <c r="B199" s="50" t="s">
        <v>70</v>
      </c>
      <c r="C199" s="50"/>
      <c r="D199" s="50"/>
      <c r="E199" s="50"/>
      <c r="F199" s="50"/>
      <c r="G199" s="51"/>
      <c r="H199" s="52"/>
    </row>
    <row r="200" spans="1:8" ht="15.75">
      <c r="A200" s="50"/>
      <c r="B200" s="50" t="s">
        <v>71</v>
      </c>
      <c r="C200" s="50"/>
      <c r="D200" s="50"/>
      <c r="E200" s="50"/>
      <c r="F200" s="50"/>
      <c r="G200" s="51"/>
      <c r="H200" s="52"/>
    </row>
    <row r="201" spans="1:8" ht="15.75">
      <c r="A201" s="50"/>
      <c r="B201" s="51"/>
      <c r="C201" s="50"/>
      <c r="D201" s="16"/>
      <c r="E201" s="50"/>
      <c r="F201" s="50"/>
      <c r="G201" s="51"/>
      <c r="H201" s="52"/>
    </row>
    <row r="202" spans="1:8" ht="15.75">
      <c r="A202" s="50">
        <v>6</v>
      </c>
      <c r="B202" s="50" t="s">
        <v>72</v>
      </c>
      <c r="C202" s="50"/>
      <c r="D202" s="50"/>
      <c r="E202" s="50" t="s">
        <v>66</v>
      </c>
      <c r="F202" s="50"/>
      <c r="G202" s="51"/>
      <c r="H202" s="52"/>
    </row>
    <row r="203" spans="1:8" ht="15.75">
      <c r="A203" s="50"/>
      <c r="B203" s="50" t="s">
        <v>73</v>
      </c>
      <c r="C203" s="50"/>
      <c r="D203" s="50"/>
      <c r="E203" s="50"/>
      <c r="F203" s="50"/>
      <c r="G203" s="51"/>
      <c r="H203" s="52"/>
    </row>
    <row r="204" spans="1:8" ht="15.75">
      <c r="A204" s="50"/>
      <c r="B204" s="51"/>
      <c r="C204" s="50"/>
      <c r="D204" s="16"/>
      <c r="E204" s="50"/>
      <c r="F204" s="50"/>
      <c r="G204" s="51"/>
      <c r="H204" s="52"/>
    </row>
    <row r="205" spans="1:8" ht="15.75">
      <c r="A205" s="50">
        <v>7</v>
      </c>
      <c r="B205" s="50" t="s">
        <v>74</v>
      </c>
      <c r="C205" s="50"/>
      <c r="D205" s="50"/>
      <c r="E205" s="50" t="s">
        <v>66</v>
      </c>
      <c r="F205" s="50"/>
      <c r="G205" s="51"/>
      <c r="H205" s="52"/>
    </row>
    <row r="206" spans="1:8" ht="15.75">
      <c r="A206" s="50"/>
      <c r="B206" s="50" t="s">
        <v>75</v>
      </c>
      <c r="C206" s="50"/>
      <c r="D206" s="50"/>
      <c r="E206" s="50"/>
      <c r="F206" s="50"/>
      <c r="G206" s="51"/>
      <c r="H206" s="52"/>
    </row>
    <row r="207" spans="1:8" ht="15.75">
      <c r="A207" s="50"/>
      <c r="B207" s="50" t="s">
        <v>76</v>
      </c>
      <c r="C207" s="50"/>
      <c r="D207" s="50"/>
      <c r="E207" s="50"/>
      <c r="F207" s="50"/>
      <c r="G207" s="51"/>
      <c r="H207" s="52"/>
    </row>
    <row r="208" spans="1:8" ht="15.75">
      <c r="A208" s="50"/>
      <c r="B208" s="51"/>
      <c r="C208" s="50"/>
      <c r="D208" s="16"/>
      <c r="E208" s="50"/>
      <c r="F208" s="50"/>
      <c r="G208" s="51"/>
      <c r="H208" s="52"/>
    </row>
    <row r="209" spans="1:8" ht="15.75">
      <c r="A209" s="50">
        <v>8</v>
      </c>
      <c r="B209" s="50" t="s">
        <v>77</v>
      </c>
      <c r="C209" s="50"/>
      <c r="D209" s="50"/>
      <c r="E209" s="16" t="s">
        <v>368</v>
      </c>
      <c r="F209" s="51"/>
      <c r="G209" s="52"/>
      <c r="H209" s="50"/>
    </row>
    <row r="210" spans="1:8" ht="15.75">
      <c r="A210" s="50"/>
      <c r="B210" s="50" t="s">
        <v>78</v>
      </c>
      <c r="C210" s="50"/>
      <c r="D210" s="50"/>
      <c r="E210" s="50"/>
      <c r="F210" s="51"/>
      <c r="G210" s="52"/>
      <c r="H210" s="50"/>
    </row>
    <row r="211" spans="1:8" ht="15.75">
      <c r="A211" s="50"/>
      <c r="B211" s="51"/>
      <c r="C211" s="50"/>
      <c r="D211" s="16"/>
      <c r="E211" s="50"/>
      <c r="F211" s="51"/>
      <c r="G211" s="52"/>
      <c r="H211" s="50"/>
    </row>
    <row r="212" spans="1:8" ht="15.75">
      <c r="A212" s="50">
        <v>9</v>
      </c>
      <c r="B212" s="50" t="s">
        <v>79</v>
      </c>
      <c r="C212" s="50"/>
      <c r="D212" s="50"/>
      <c r="E212" s="50" t="s">
        <v>66</v>
      </c>
      <c r="F212" s="50"/>
      <c r="G212" s="51"/>
      <c r="H212" s="52"/>
    </row>
    <row r="213" spans="1:8" ht="15.75">
      <c r="A213" s="50"/>
      <c r="B213" s="50" t="s">
        <v>80</v>
      </c>
      <c r="C213" s="50"/>
      <c r="D213" s="50"/>
      <c r="E213" s="50"/>
      <c r="F213" s="50"/>
      <c r="G213" s="51"/>
      <c r="H213" s="52"/>
    </row>
    <row r="214" spans="1:8" ht="15.75">
      <c r="A214" s="50"/>
      <c r="B214" s="50" t="s">
        <v>81</v>
      </c>
      <c r="C214" s="50"/>
      <c r="D214" s="50"/>
      <c r="E214" s="50"/>
      <c r="F214" s="50"/>
      <c r="G214" s="51"/>
      <c r="H214" s="52"/>
    </row>
    <row r="215" spans="1:8" ht="15.75">
      <c r="A215" s="50"/>
      <c r="B215" s="50" t="s">
        <v>82</v>
      </c>
      <c r="C215" s="50"/>
      <c r="D215" s="50"/>
      <c r="E215" s="50"/>
      <c r="F215" s="50"/>
      <c r="G215" s="51"/>
      <c r="H215" s="52"/>
    </row>
    <row r="216" spans="1:8" ht="15.75">
      <c r="A216" s="50"/>
      <c r="B216" s="51"/>
      <c r="C216" s="50"/>
      <c r="D216" s="16"/>
      <c r="E216" s="50"/>
      <c r="F216" s="50"/>
      <c r="G216" s="51"/>
      <c r="H216" s="52"/>
    </row>
    <row r="217" spans="1:8" ht="15.75">
      <c r="A217" s="50">
        <v>10</v>
      </c>
      <c r="B217" s="50" t="s">
        <v>83</v>
      </c>
      <c r="C217" s="50"/>
      <c r="D217" s="50"/>
      <c r="E217" s="50" t="s">
        <v>66</v>
      </c>
      <c r="F217" s="50"/>
      <c r="G217" s="51"/>
      <c r="H217" s="52"/>
    </row>
    <row r="218" spans="1:8" ht="15.75">
      <c r="A218" s="50"/>
      <c r="B218" s="50" t="s">
        <v>84</v>
      </c>
      <c r="C218" s="50"/>
      <c r="D218" s="50"/>
      <c r="E218" s="50"/>
      <c r="F218" s="50"/>
      <c r="G218" s="51"/>
      <c r="H218" s="52"/>
    </row>
    <row r="219" spans="1:8" ht="15.75">
      <c r="A219" s="50"/>
      <c r="B219" s="50" t="s">
        <v>85</v>
      </c>
      <c r="C219" s="50"/>
      <c r="D219" s="50"/>
      <c r="E219" s="50"/>
      <c r="F219" s="50"/>
      <c r="G219" s="51"/>
      <c r="H219" s="52"/>
    </row>
    <row r="220" spans="1:8" ht="15.75">
      <c r="A220" s="50"/>
      <c r="B220" s="50" t="s">
        <v>86</v>
      </c>
      <c r="C220" s="50"/>
      <c r="D220" s="50"/>
      <c r="E220" s="50"/>
      <c r="F220" s="50"/>
      <c r="G220" s="51"/>
      <c r="H220" s="52"/>
    </row>
    <row r="221" spans="1:8" ht="15.75">
      <c r="A221" s="50"/>
      <c r="B221" s="50" t="s">
        <v>87</v>
      </c>
      <c r="C221" s="50"/>
      <c r="D221" s="50"/>
      <c r="E221" s="50"/>
      <c r="F221" s="50"/>
      <c r="G221" s="51"/>
      <c r="H221" s="52"/>
    </row>
    <row r="222" spans="1:8" ht="15.75">
      <c r="A222" s="50"/>
      <c r="B222" s="51"/>
      <c r="C222" s="50"/>
      <c r="D222" s="16"/>
      <c r="E222" s="50"/>
      <c r="F222" s="50"/>
      <c r="G222" s="51"/>
      <c r="H222" s="52"/>
    </row>
    <row r="223" spans="1:8" ht="15.75">
      <c r="A223" s="50">
        <v>11</v>
      </c>
      <c r="B223" s="50" t="s">
        <v>88</v>
      </c>
      <c r="C223" s="50"/>
      <c r="D223" s="50"/>
      <c r="E223" s="16" t="s">
        <v>307</v>
      </c>
      <c r="F223" s="50"/>
      <c r="G223" s="51"/>
      <c r="H223" s="52"/>
    </row>
    <row r="224" spans="1:8" ht="15.75">
      <c r="A224" s="50"/>
      <c r="B224" s="50" t="s">
        <v>89</v>
      </c>
      <c r="C224" s="50"/>
      <c r="D224" s="50"/>
      <c r="E224" s="50"/>
      <c r="F224" s="50"/>
      <c r="G224" s="51"/>
      <c r="H224" s="52"/>
    </row>
    <row r="225" spans="1:8" ht="15.75">
      <c r="A225" s="50"/>
      <c r="B225" s="50" t="s">
        <v>90</v>
      </c>
      <c r="C225" s="50"/>
      <c r="D225" s="50"/>
      <c r="E225" s="50"/>
      <c r="F225" s="50"/>
      <c r="G225" s="51"/>
      <c r="H225" s="52"/>
    </row>
    <row r="226" spans="1:8" ht="15.75">
      <c r="A226" s="50"/>
      <c r="B226" s="50" t="s">
        <v>91</v>
      </c>
      <c r="C226" s="50"/>
      <c r="D226" s="50"/>
      <c r="E226" s="50"/>
      <c r="F226" s="50"/>
      <c r="G226" s="51"/>
      <c r="H226" s="52"/>
    </row>
    <row r="227" spans="1:8" ht="15.75">
      <c r="A227" s="50"/>
      <c r="B227" s="50" t="s">
        <v>92</v>
      </c>
      <c r="C227" s="50"/>
      <c r="D227" s="50"/>
      <c r="E227" s="50"/>
      <c r="F227" s="50"/>
      <c r="G227" s="51"/>
      <c r="H227" s="52"/>
    </row>
    <row r="228" spans="1:8" ht="15.75">
      <c r="A228" s="50"/>
      <c r="B228" s="50"/>
      <c r="C228" s="50"/>
      <c r="D228" s="50"/>
      <c r="E228" s="50"/>
      <c r="F228" s="50"/>
      <c r="G228" s="51"/>
      <c r="H228" s="52"/>
    </row>
    <row r="229" spans="1:8" ht="15.75">
      <c r="A229" s="50">
        <v>12</v>
      </c>
      <c r="B229" s="50" t="s">
        <v>93</v>
      </c>
      <c r="C229" s="50"/>
      <c r="D229" s="50"/>
      <c r="E229" s="50" t="s">
        <v>94</v>
      </c>
      <c r="F229" s="50"/>
      <c r="G229" s="51"/>
      <c r="H229" s="52"/>
    </row>
    <row r="230" spans="1:8" ht="15.75">
      <c r="A230" s="50"/>
      <c r="B230" s="50" t="s">
        <v>95</v>
      </c>
      <c r="C230" s="50"/>
      <c r="D230" s="50"/>
      <c r="E230" s="50"/>
      <c r="F230" s="50"/>
      <c r="G230" s="51"/>
      <c r="H230" s="52"/>
    </row>
    <row r="231" spans="1:8" ht="15.75">
      <c r="A231" s="50"/>
      <c r="B231" s="50" t="s">
        <v>96</v>
      </c>
      <c r="C231" s="50"/>
      <c r="D231" s="50"/>
      <c r="E231" s="50"/>
      <c r="F231" s="50"/>
      <c r="G231" s="51"/>
      <c r="H231" s="52"/>
    </row>
    <row r="232" spans="1:8" ht="15.75">
      <c r="A232" s="50"/>
      <c r="B232" s="50" t="s">
        <v>97</v>
      </c>
      <c r="C232" s="50"/>
      <c r="D232" s="50"/>
      <c r="E232" s="50"/>
      <c r="F232" s="50"/>
      <c r="G232" s="51"/>
      <c r="H232" s="52"/>
    </row>
    <row r="233" spans="1:8" ht="15.75">
      <c r="A233" s="50"/>
      <c r="B233" s="51"/>
      <c r="C233" s="50"/>
      <c r="D233" s="16"/>
      <c r="E233" s="50"/>
      <c r="F233" s="50"/>
      <c r="G233" s="51"/>
      <c r="H233" s="52"/>
    </row>
    <row r="234" spans="1:8" ht="15.75">
      <c r="A234" s="50"/>
      <c r="B234" s="51"/>
      <c r="C234" s="50"/>
      <c r="D234" s="16"/>
      <c r="E234" s="50"/>
      <c r="F234" s="50"/>
      <c r="G234" s="51"/>
      <c r="H234" s="52"/>
    </row>
    <row r="235" spans="1:8" ht="15.75">
      <c r="A235" s="50">
        <v>13</v>
      </c>
      <c r="B235" s="50" t="s">
        <v>98</v>
      </c>
      <c r="C235" s="50"/>
      <c r="D235" s="50"/>
      <c r="E235" s="50" t="s">
        <v>66</v>
      </c>
      <c r="F235" s="50"/>
      <c r="G235" s="51"/>
      <c r="H235" s="52"/>
    </row>
    <row r="236" spans="1:8" ht="15.75">
      <c r="A236" s="50"/>
      <c r="B236" s="50" t="s">
        <v>99</v>
      </c>
      <c r="C236" s="50"/>
      <c r="D236" s="50"/>
      <c r="E236" s="50"/>
      <c r="F236" s="50"/>
      <c r="G236" s="51"/>
      <c r="H236" s="52"/>
    </row>
    <row r="237" spans="1:8" ht="15.75">
      <c r="A237" s="50"/>
      <c r="B237" s="50" t="s">
        <v>100</v>
      </c>
      <c r="C237" s="50"/>
      <c r="D237" s="50"/>
      <c r="E237" s="50"/>
      <c r="F237" s="50"/>
      <c r="G237" s="51"/>
      <c r="H237" s="52"/>
    </row>
    <row r="238" spans="1:8" ht="15">
      <c r="A238" s="50"/>
      <c r="B238" s="50"/>
      <c r="C238" s="50"/>
      <c r="D238" s="50"/>
      <c r="E238" s="50"/>
      <c r="F238" s="50"/>
      <c r="G238" s="50"/>
      <c r="H238" s="50"/>
    </row>
    <row r="239" spans="1:8" ht="15">
      <c r="A239" s="50">
        <v>14</v>
      </c>
      <c r="B239" s="50" t="s">
        <v>101</v>
      </c>
      <c r="C239" s="50"/>
      <c r="D239" s="50"/>
      <c r="E239" s="16" t="s">
        <v>312</v>
      </c>
      <c r="F239" s="50"/>
      <c r="G239" s="50"/>
      <c r="H239" s="50"/>
    </row>
    <row r="240" spans="1:8" ht="15">
      <c r="A240" s="50"/>
      <c r="B240" s="50" t="s">
        <v>102</v>
      </c>
      <c r="C240" s="50"/>
      <c r="D240" s="50"/>
      <c r="E240" s="50"/>
      <c r="F240" s="50"/>
      <c r="G240" s="50"/>
      <c r="H240" s="50"/>
    </row>
    <row r="241" spans="1:8" ht="15">
      <c r="A241" s="50"/>
      <c r="B241" s="50" t="s">
        <v>103</v>
      </c>
      <c r="C241" s="50"/>
      <c r="D241" s="50"/>
      <c r="E241" s="50"/>
      <c r="F241" s="50"/>
      <c r="G241" s="50"/>
      <c r="H241" s="50"/>
    </row>
    <row r="242" spans="1:8" ht="15">
      <c r="A242" s="50"/>
      <c r="B242" s="50" t="s">
        <v>104</v>
      </c>
      <c r="C242" s="50"/>
      <c r="D242" s="50"/>
      <c r="E242" s="50"/>
      <c r="F242" s="50"/>
      <c r="G242" s="50"/>
      <c r="H242" s="50"/>
    </row>
    <row r="243" spans="1:8" ht="15">
      <c r="A243" s="50"/>
      <c r="B243" s="50"/>
      <c r="C243" s="50"/>
      <c r="D243" s="50"/>
      <c r="E243" s="50"/>
      <c r="F243" s="50"/>
      <c r="G243" s="50"/>
      <c r="H243" s="50"/>
    </row>
    <row r="244" spans="1:8" ht="15">
      <c r="A244" s="50">
        <v>15</v>
      </c>
      <c r="B244" s="50" t="s">
        <v>105</v>
      </c>
      <c r="C244" s="50"/>
      <c r="D244" s="50"/>
      <c r="E244" s="16" t="s">
        <v>364</v>
      </c>
      <c r="F244" s="50"/>
      <c r="G244" s="50"/>
      <c r="H244" s="50"/>
    </row>
    <row r="245" spans="1:8" ht="15">
      <c r="A245" s="50"/>
      <c r="B245" s="50" t="s">
        <v>106</v>
      </c>
      <c r="C245" s="50"/>
      <c r="D245" s="50"/>
      <c r="E245" s="50"/>
      <c r="F245" s="50"/>
      <c r="G245" s="50"/>
      <c r="H245" s="50"/>
    </row>
    <row r="246" spans="1:8" ht="15">
      <c r="A246" s="50"/>
      <c r="B246" s="50"/>
      <c r="C246" s="50"/>
      <c r="D246" s="50"/>
      <c r="E246" s="50"/>
      <c r="F246" s="50"/>
      <c r="G246" s="50"/>
      <c r="H246" s="50"/>
    </row>
    <row r="247" spans="1:8" ht="15">
      <c r="A247" s="50">
        <v>16</v>
      </c>
      <c r="B247" s="50" t="s">
        <v>107</v>
      </c>
      <c r="C247" s="50"/>
      <c r="D247" s="50"/>
      <c r="E247" s="50" t="s">
        <v>108</v>
      </c>
      <c r="F247" s="50"/>
      <c r="G247" s="50"/>
      <c r="H247" s="50"/>
    </row>
    <row r="248" spans="1:8" ht="15">
      <c r="A248" s="50"/>
      <c r="B248" s="50" t="s">
        <v>109</v>
      </c>
      <c r="C248" s="50"/>
      <c r="D248" s="50"/>
      <c r="E248" s="50"/>
      <c r="F248" s="51"/>
      <c r="G248" s="50"/>
      <c r="H248" s="50"/>
    </row>
    <row r="249" spans="1:8" ht="15">
      <c r="A249" s="50"/>
      <c r="B249" s="50" t="s">
        <v>110</v>
      </c>
      <c r="C249" s="50"/>
      <c r="D249" s="50"/>
      <c r="E249" s="50"/>
      <c r="F249" s="50"/>
      <c r="G249" s="50"/>
      <c r="H249" s="50"/>
    </row>
    <row r="250" spans="1:8" ht="15">
      <c r="A250" s="50"/>
      <c r="B250" s="50"/>
      <c r="C250" s="50"/>
      <c r="D250" s="50"/>
      <c r="E250" s="50"/>
      <c r="F250" s="50"/>
      <c r="G250" s="50"/>
      <c r="H250" s="50"/>
    </row>
    <row r="251" spans="1:8" ht="15">
      <c r="A251" s="50"/>
      <c r="B251" s="50"/>
      <c r="C251" s="50"/>
      <c r="D251" s="50"/>
      <c r="E251" s="50"/>
      <c r="F251" s="50"/>
      <c r="G251" s="50"/>
      <c r="H251" s="50"/>
    </row>
    <row r="252" spans="1:8" ht="15">
      <c r="A252" s="50"/>
      <c r="B252" s="50"/>
      <c r="C252" s="50"/>
      <c r="D252" s="50"/>
      <c r="E252" s="50"/>
      <c r="F252" s="50"/>
      <c r="G252" s="50"/>
      <c r="H252" s="50"/>
    </row>
    <row r="253" spans="1:8" ht="15">
      <c r="A253" s="50"/>
      <c r="B253" s="50"/>
      <c r="C253" s="50"/>
      <c r="D253" s="50"/>
      <c r="E253" s="50"/>
      <c r="F253" s="50"/>
      <c r="G253" s="50"/>
      <c r="H253" s="50"/>
    </row>
    <row r="254" spans="1:8" ht="15">
      <c r="A254" s="50"/>
      <c r="B254" s="50"/>
      <c r="C254" s="50"/>
      <c r="D254" s="50"/>
      <c r="E254" s="50"/>
      <c r="F254" s="50"/>
      <c r="G254" s="50"/>
      <c r="H254" s="50"/>
    </row>
    <row r="255" spans="1:8" ht="15">
      <c r="A255" s="50">
        <v>17</v>
      </c>
      <c r="B255" s="50" t="s">
        <v>111</v>
      </c>
      <c r="C255" s="50"/>
      <c r="D255" s="50"/>
      <c r="E255" s="108" t="s">
        <v>313</v>
      </c>
      <c r="F255" s="51"/>
      <c r="G255" s="50"/>
      <c r="H255" s="50"/>
    </row>
    <row r="256" spans="1:8" ht="15">
      <c r="A256" s="50"/>
      <c r="B256" s="50" t="s">
        <v>113</v>
      </c>
      <c r="C256" s="50"/>
      <c r="D256" s="50"/>
      <c r="E256" s="108">
        <v>0.02</v>
      </c>
      <c r="F256" s="50"/>
      <c r="G256" s="50"/>
      <c r="H256" s="50"/>
    </row>
    <row r="257" spans="1:8" ht="15">
      <c r="A257" s="50"/>
      <c r="B257" s="50" t="s">
        <v>114</v>
      </c>
      <c r="C257" s="50"/>
      <c r="D257" s="50"/>
      <c r="E257" s="50"/>
      <c r="F257" s="53"/>
      <c r="G257" s="50"/>
      <c r="H257" s="50"/>
    </row>
    <row r="258" spans="1:8" ht="15">
      <c r="A258" s="50"/>
      <c r="B258" s="50" t="s">
        <v>115</v>
      </c>
      <c r="C258" s="50"/>
      <c r="D258" s="50"/>
      <c r="E258" s="50"/>
      <c r="F258" s="50"/>
      <c r="G258" s="50"/>
      <c r="H258" s="50"/>
    </row>
    <row r="259" spans="1:8" ht="15">
      <c r="A259" s="50"/>
      <c r="B259" s="50" t="s">
        <v>116</v>
      </c>
      <c r="C259" s="50"/>
      <c r="D259" s="50"/>
      <c r="E259" s="50"/>
      <c r="F259" s="50"/>
      <c r="G259" s="50"/>
      <c r="H259" s="50"/>
    </row>
    <row r="260" spans="1:8" ht="15">
      <c r="A260" s="50"/>
      <c r="B260" s="50"/>
      <c r="C260" s="50"/>
      <c r="D260" s="50"/>
      <c r="E260" s="50"/>
      <c r="F260" s="50"/>
      <c r="G260" s="50"/>
      <c r="H260" s="50"/>
    </row>
    <row r="261" spans="1:8" ht="15">
      <c r="A261" s="50">
        <v>18</v>
      </c>
      <c r="B261" s="50" t="s">
        <v>117</v>
      </c>
      <c r="C261" s="50"/>
      <c r="D261" s="50"/>
      <c r="E261" s="50"/>
      <c r="F261" s="51"/>
      <c r="G261" s="50"/>
      <c r="H261" s="50"/>
    </row>
    <row r="262" spans="1:8" ht="15">
      <c r="A262" s="50"/>
      <c r="B262" s="50"/>
      <c r="C262" s="50"/>
      <c r="D262" s="50"/>
      <c r="E262" s="50"/>
      <c r="F262" s="50"/>
      <c r="G262" s="50"/>
      <c r="H262" s="50"/>
    </row>
    <row r="263" spans="1:8" ht="15">
      <c r="A263" s="50">
        <v>19</v>
      </c>
      <c r="B263" s="50" t="s">
        <v>118</v>
      </c>
      <c r="C263" s="50"/>
      <c r="D263" s="50"/>
      <c r="E263" s="50" t="s">
        <v>108</v>
      </c>
      <c r="F263" s="51"/>
      <c r="G263" s="50"/>
      <c r="H263" s="50"/>
    </row>
    <row r="264" spans="1:8" ht="15">
      <c r="A264" s="50"/>
      <c r="B264" s="50" t="s">
        <v>119</v>
      </c>
      <c r="C264" s="50"/>
      <c r="D264" s="50"/>
      <c r="E264" s="50"/>
      <c r="F264" s="50"/>
      <c r="G264" s="50"/>
      <c r="H264" s="50"/>
    </row>
    <row r="265" spans="1:8" ht="15">
      <c r="A265" s="50"/>
      <c r="B265" s="50" t="s">
        <v>120</v>
      </c>
      <c r="C265" s="50"/>
      <c r="D265" s="50"/>
      <c r="E265" s="50"/>
      <c r="F265" s="50"/>
      <c r="G265" s="50"/>
      <c r="H265" s="50"/>
    </row>
    <row r="266" spans="1:8" ht="15">
      <c r="A266" s="50"/>
      <c r="B266" s="50"/>
      <c r="C266" s="50"/>
      <c r="D266" s="50"/>
      <c r="E266" s="50"/>
      <c r="F266" s="50"/>
      <c r="G266" s="50"/>
      <c r="H266" s="50"/>
    </row>
    <row r="267" spans="1:8" ht="15">
      <c r="A267" s="50"/>
      <c r="B267" s="50" t="s">
        <v>121</v>
      </c>
      <c r="C267" s="50"/>
      <c r="D267" s="50"/>
      <c r="E267" s="50"/>
      <c r="F267" s="50"/>
      <c r="G267" s="50"/>
      <c r="H267" s="50"/>
    </row>
    <row r="268" spans="1:8" ht="15">
      <c r="A268" s="50"/>
      <c r="B268" s="50"/>
      <c r="C268" s="50"/>
      <c r="D268" s="50"/>
      <c r="E268" s="50"/>
      <c r="F268" s="50"/>
      <c r="G268" s="50"/>
      <c r="H268" s="50"/>
    </row>
    <row r="269" spans="1:8" ht="15">
      <c r="A269" s="50"/>
      <c r="B269" s="50"/>
      <c r="C269" s="50"/>
      <c r="D269" s="50"/>
      <c r="E269" s="50"/>
      <c r="F269" s="50"/>
      <c r="G269" s="50"/>
      <c r="H269" s="50"/>
    </row>
    <row r="270" spans="1:8" ht="15">
      <c r="A270" s="50"/>
      <c r="B270" s="50"/>
      <c r="C270" s="50"/>
      <c r="D270" s="50"/>
      <c r="E270" s="50"/>
      <c r="F270" s="50"/>
      <c r="G270" s="50"/>
      <c r="H270" s="50"/>
    </row>
    <row r="271" spans="1:8" ht="15">
      <c r="A271" s="50"/>
      <c r="B271" s="50"/>
      <c r="C271" s="50"/>
      <c r="D271" s="50"/>
      <c r="E271" s="50"/>
      <c r="F271" s="50" t="s">
        <v>122</v>
      </c>
      <c r="G271" s="50"/>
      <c r="H271" s="50"/>
    </row>
    <row r="272" spans="1:8" ht="15">
      <c r="A272" s="50"/>
      <c r="B272" s="50"/>
      <c r="C272" s="50"/>
      <c r="D272" s="50"/>
      <c r="E272" s="50"/>
      <c r="F272" s="16" t="s">
        <v>314</v>
      </c>
      <c r="G272" s="50"/>
      <c r="H272" s="50"/>
    </row>
    <row r="273" spans="1:8" ht="15">
      <c r="A273" s="50"/>
      <c r="B273" s="50"/>
      <c r="C273" s="50"/>
      <c r="D273" s="50"/>
      <c r="E273" s="50"/>
      <c r="F273" s="50"/>
      <c r="G273" s="50"/>
      <c r="H273" s="50"/>
    </row>
    <row r="274" spans="1:8" ht="15">
      <c r="A274" s="50" t="s">
        <v>123</v>
      </c>
      <c r="B274" s="50"/>
      <c r="C274" s="50"/>
      <c r="D274" s="50"/>
      <c r="E274" s="50"/>
      <c r="F274" s="50"/>
      <c r="G274" s="50"/>
      <c r="H274" s="50"/>
    </row>
    <row r="275" spans="1:8" ht="15">
      <c r="A275" s="50"/>
      <c r="B275" s="50"/>
      <c r="C275" s="50"/>
      <c r="D275" s="50"/>
      <c r="E275" s="50"/>
      <c r="F275" s="50"/>
      <c r="G275" s="50"/>
      <c r="H275" s="50"/>
    </row>
    <row r="276" spans="1:8" ht="15">
      <c r="A276" s="50" t="s">
        <v>124</v>
      </c>
      <c r="B276" s="50"/>
      <c r="C276" s="50"/>
      <c r="D276" s="50"/>
      <c r="E276" s="50"/>
      <c r="F276" s="50"/>
      <c r="G276" s="50"/>
      <c r="H276" s="50"/>
    </row>
    <row r="277" spans="1:8" ht="15">
      <c r="A277" s="50"/>
      <c r="B277" s="50"/>
      <c r="C277" s="50"/>
      <c r="D277" s="50"/>
      <c r="E277" s="50"/>
      <c r="F277" s="50"/>
      <c r="G277" s="50"/>
      <c r="H277" s="50"/>
    </row>
    <row r="278" spans="1:8" ht="15">
      <c r="A278" s="50" t="s">
        <v>125</v>
      </c>
      <c r="B278" s="50"/>
      <c r="C278" s="50"/>
      <c r="D278" s="50"/>
      <c r="E278" s="50"/>
      <c r="F278" s="50"/>
      <c r="G278" s="50"/>
      <c r="H278" s="50"/>
    </row>
    <row r="279" spans="1:8" ht="15">
      <c r="A279" s="50"/>
      <c r="B279" s="50"/>
      <c r="C279" s="50"/>
      <c r="D279" s="50"/>
      <c r="E279" s="50"/>
      <c r="F279" s="50"/>
      <c r="G279" s="50"/>
      <c r="H279" s="50"/>
    </row>
    <row r="280" spans="1:8" ht="15">
      <c r="A280" s="50"/>
      <c r="B280" s="50"/>
      <c r="C280" s="50"/>
      <c r="D280" s="50"/>
      <c r="E280" s="50"/>
      <c r="F280" s="50"/>
      <c r="G280" s="50"/>
      <c r="H280" s="50"/>
    </row>
    <row r="281" spans="1:8" ht="15">
      <c r="A281" s="50"/>
      <c r="B281" s="50"/>
      <c r="C281" s="50"/>
      <c r="D281" s="50"/>
      <c r="E281" s="50"/>
      <c r="F281" s="50" t="s">
        <v>126</v>
      </c>
      <c r="G281" s="50"/>
      <c r="H281" s="50"/>
    </row>
    <row r="283" spans="1:8" s="1" customFormat="1"/>
    <row r="284" spans="1:8" s="1" customFormat="1"/>
    <row r="285" spans="1:8" s="1" customFormat="1"/>
    <row r="286" spans="1:8" s="1" customFormat="1"/>
    <row r="287" spans="1:8" s="1" customFormat="1"/>
    <row r="288" spans="1: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pans="1:7" s="1" customFormat="1"/>
    <row r="322" spans="1:7" s="1" customFormat="1"/>
    <row r="323" spans="1:7" s="1" customFormat="1"/>
    <row r="324" spans="1:7" s="1" customFormat="1"/>
    <row r="325" spans="1:7" s="1" customFormat="1"/>
    <row r="326" spans="1:7" s="1" customFormat="1"/>
    <row r="327" spans="1:7" s="1" customFormat="1"/>
    <row r="328" spans="1:7" s="1" customFormat="1"/>
    <row r="329" spans="1:7" s="1" customFormat="1"/>
    <row r="330" spans="1:7" s="1" customFormat="1"/>
    <row r="331" spans="1:7" s="1" customFormat="1">
      <c r="A331" s="1" t="s">
        <v>127</v>
      </c>
    </row>
    <row r="332" spans="1:7" s="1" customFormat="1">
      <c r="A332" s="1" t="s">
        <v>128</v>
      </c>
    </row>
    <row r="333" spans="1:7" s="1" customFormat="1">
      <c r="A333" s="1" t="s">
        <v>129</v>
      </c>
      <c r="B333" s="1" t="s">
        <v>130</v>
      </c>
      <c r="G333" s="1" t="s">
        <v>185</v>
      </c>
    </row>
    <row r="334" spans="1:7" s="1" customFormat="1"/>
    <row r="335" spans="1:7" s="1" customFormat="1">
      <c r="A335" s="1">
        <v>1</v>
      </c>
      <c r="B335" s="1" t="s">
        <v>131</v>
      </c>
      <c r="G335" s="1" t="s">
        <v>132</v>
      </c>
    </row>
    <row r="336" spans="1:7" s="1" customFormat="1">
      <c r="B336" s="1" t="s">
        <v>133</v>
      </c>
    </row>
    <row r="337" spans="1:7" s="1" customFormat="1">
      <c r="B337" s="1" t="s">
        <v>134</v>
      </c>
    </row>
    <row r="338" spans="1:7" s="1" customFormat="1">
      <c r="B338" s="1" t="s">
        <v>135</v>
      </c>
    </row>
    <row r="339" spans="1:7" s="1" customFormat="1"/>
    <row r="340" spans="1:7" s="1" customFormat="1">
      <c r="A340" s="1">
        <v>2</v>
      </c>
      <c r="B340" s="1" t="s">
        <v>136</v>
      </c>
      <c r="G340" s="1" t="s">
        <v>132</v>
      </c>
    </row>
    <row r="341" spans="1:7" s="1" customFormat="1">
      <c r="B341" s="1" t="s">
        <v>137</v>
      </c>
    </row>
    <row r="342" spans="1:7" s="1" customFormat="1">
      <c r="B342" s="1" t="s">
        <v>138</v>
      </c>
    </row>
    <row r="343" spans="1:7" s="1" customFormat="1"/>
    <row r="344" spans="1:7" s="1" customFormat="1">
      <c r="A344" s="1">
        <v>3</v>
      </c>
      <c r="B344" s="1" t="s">
        <v>139</v>
      </c>
      <c r="G344" s="1" t="s">
        <v>132</v>
      </c>
    </row>
    <row r="345" spans="1:7" s="1" customFormat="1">
      <c r="B345" s="1" t="s">
        <v>140</v>
      </c>
    </row>
    <row r="346" spans="1:7" s="1" customFormat="1">
      <c r="B346" s="1" t="s">
        <v>141</v>
      </c>
    </row>
    <row r="347" spans="1:7" s="1" customFormat="1"/>
    <row r="348" spans="1:7" s="1" customFormat="1">
      <c r="A348" s="1">
        <v>4</v>
      </c>
      <c r="B348" s="1" t="s">
        <v>142</v>
      </c>
      <c r="G348" s="1" t="s">
        <v>132</v>
      </c>
    </row>
    <row r="349" spans="1:7" s="1" customFormat="1">
      <c r="B349" s="1" t="s">
        <v>143</v>
      </c>
    </row>
    <row r="350" spans="1:7" s="1" customFormat="1"/>
    <row r="351" spans="1:7" s="1" customFormat="1">
      <c r="A351" s="1">
        <v>5</v>
      </c>
      <c r="B351" s="1" t="s">
        <v>144</v>
      </c>
      <c r="G351" s="1" t="s">
        <v>132</v>
      </c>
    </row>
    <row r="352" spans="1:7" s="1" customFormat="1">
      <c r="B352" s="1" t="s">
        <v>145</v>
      </c>
    </row>
    <row r="353" spans="1:7" s="1" customFormat="1"/>
    <row r="354" spans="1:7" s="1" customFormat="1">
      <c r="A354" s="1">
        <v>6</v>
      </c>
      <c r="B354" s="1" t="s">
        <v>146</v>
      </c>
      <c r="G354" s="1" t="s">
        <v>132</v>
      </c>
    </row>
    <row r="355" spans="1:7" s="1" customFormat="1">
      <c r="B355" s="1" t="s">
        <v>147</v>
      </c>
    </row>
    <row r="356" spans="1:7" s="1" customFormat="1"/>
    <row r="357" spans="1:7" s="1" customFormat="1">
      <c r="A357" s="1">
        <v>7</v>
      </c>
      <c r="B357" s="1" t="s">
        <v>148</v>
      </c>
      <c r="G357" s="1" t="s">
        <v>132</v>
      </c>
    </row>
    <row r="358" spans="1:7" s="1" customFormat="1">
      <c r="B358" s="1" t="s">
        <v>149</v>
      </c>
    </row>
    <row r="359" spans="1:7" s="1" customFormat="1"/>
    <row r="360" spans="1:7" s="1" customFormat="1">
      <c r="A360" s="1">
        <v>8</v>
      </c>
      <c r="B360" s="1" t="s">
        <v>150</v>
      </c>
      <c r="G360" s="1" t="s">
        <v>132</v>
      </c>
    </row>
    <row r="361" spans="1:7" s="1" customFormat="1">
      <c r="B361" s="1" t="s">
        <v>151</v>
      </c>
    </row>
    <row r="362" spans="1:7" s="1" customFormat="1">
      <c r="B362" s="1" t="s">
        <v>152</v>
      </c>
    </row>
    <row r="363" spans="1:7" s="1" customFormat="1"/>
    <row r="364" spans="1:7" s="1" customFormat="1">
      <c r="A364" s="1">
        <v>9</v>
      </c>
      <c r="B364" s="1" t="s">
        <v>153</v>
      </c>
      <c r="G364" s="1" t="s">
        <v>132</v>
      </c>
    </row>
    <row r="365" spans="1:7" s="1" customFormat="1">
      <c r="B365" s="1" t="s">
        <v>154</v>
      </c>
    </row>
    <row r="366" spans="1:7" s="1" customFormat="1">
      <c r="B366" s="1" t="s">
        <v>155</v>
      </c>
    </row>
    <row r="367" spans="1:7" s="1" customFormat="1">
      <c r="B367" s="1" t="s">
        <v>156</v>
      </c>
    </row>
    <row r="368" spans="1:7" s="1" customFormat="1">
      <c r="A368" s="1" t="s">
        <v>6</v>
      </c>
      <c r="B368" s="1" t="s">
        <v>157</v>
      </c>
      <c r="G368" s="1" t="s">
        <v>132</v>
      </c>
    </row>
    <row r="369" spans="1:7" s="1" customFormat="1"/>
    <row r="370" spans="1:7" s="1" customFormat="1">
      <c r="A370" s="1" t="s">
        <v>8</v>
      </c>
      <c r="B370" s="1" t="s">
        <v>158</v>
      </c>
      <c r="G370" s="1" t="s">
        <v>132</v>
      </c>
    </row>
    <row r="371" spans="1:7" s="1" customFormat="1">
      <c r="B371" s="1" t="s">
        <v>159</v>
      </c>
    </row>
    <row r="372" spans="1:7" s="1" customFormat="1"/>
    <row r="373" spans="1:7" s="1" customFormat="1">
      <c r="A373" s="1" t="s">
        <v>184</v>
      </c>
      <c r="B373" s="1" t="s">
        <v>160</v>
      </c>
      <c r="G373" s="1" t="s">
        <v>132</v>
      </c>
    </row>
    <row r="374" spans="1:7" s="1" customFormat="1"/>
    <row r="375" spans="1:7" s="1" customFormat="1">
      <c r="A375" s="1" t="s">
        <v>12</v>
      </c>
      <c r="B375" s="1" t="s">
        <v>161</v>
      </c>
      <c r="G375" s="1" t="s">
        <v>132</v>
      </c>
    </row>
    <row r="376" spans="1:7" s="1" customFormat="1"/>
    <row r="377" spans="1:7" s="1" customFormat="1">
      <c r="A377" s="1" t="s">
        <v>162</v>
      </c>
      <c r="B377" s="1" t="s">
        <v>163</v>
      </c>
      <c r="G377" s="1" t="s">
        <v>132</v>
      </c>
    </row>
    <row r="378" spans="1:7" s="1" customFormat="1"/>
    <row r="379" spans="1:7" s="1" customFormat="1">
      <c r="A379" s="1" t="s">
        <v>164</v>
      </c>
      <c r="B379" s="1" t="s">
        <v>165</v>
      </c>
      <c r="G379" s="1" t="s">
        <v>132</v>
      </c>
    </row>
    <row r="380" spans="1:7" s="1" customFormat="1"/>
    <row r="381" spans="1:7" s="1" customFormat="1">
      <c r="A381" s="1" t="s">
        <v>166</v>
      </c>
      <c r="B381" s="1" t="s">
        <v>167</v>
      </c>
      <c r="G381" s="1" t="s">
        <v>132</v>
      </c>
    </row>
    <row r="382" spans="1:7" s="1" customFormat="1">
      <c r="B382" s="1" t="s">
        <v>177</v>
      </c>
    </row>
    <row r="383" spans="1:7" s="1" customFormat="1"/>
    <row r="384" spans="1:7" s="1" customFormat="1">
      <c r="A384" s="1" t="s">
        <v>18</v>
      </c>
      <c r="B384" s="1" t="s">
        <v>178</v>
      </c>
      <c r="G384" s="1" t="s">
        <v>132</v>
      </c>
    </row>
    <row r="385" spans="1:7" s="1" customFormat="1"/>
    <row r="386" spans="1:7" s="1" customFormat="1">
      <c r="A386" s="1" t="s">
        <v>179</v>
      </c>
      <c r="B386" s="1" t="s">
        <v>180</v>
      </c>
      <c r="G386" s="1" t="s">
        <v>132</v>
      </c>
    </row>
    <row r="387" spans="1:7" s="1" customFormat="1"/>
    <row r="388" spans="1:7" s="1" customFormat="1"/>
    <row r="389" spans="1:7" s="1" customFormat="1"/>
    <row r="390" spans="1:7" s="1" customFormat="1">
      <c r="B390" s="1" t="s">
        <v>181</v>
      </c>
      <c r="F390" s="1" t="s">
        <v>315</v>
      </c>
      <c r="G390" s="73" t="s">
        <v>370</v>
      </c>
    </row>
    <row r="391" spans="1:7" s="1" customFormat="1"/>
    <row r="392" spans="1:7" s="1" customFormat="1"/>
    <row r="393" spans="1:7" s="1" customFormat="1"/>
    <row r="394" spans="1:7" s="1" customFormat="1"/>
    <row r="395" spans="1:7" s="1" customFormat="1"/>
    <row r="396" spans="1:7" s="1" customFormat="1"/>
    <row r="397" spans="1:7" s="1" customFormat="1"/>
    <row r="398" spans="1:7" s="1" customFormat="1"/>
    <row r="399" spans="1:7" s="1" customFormat="1"/>
    <row r="400" spans="1:7"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sheetData>
  <mergeCells count="6">
    <mergeCell ref="B183:I183"/>
    <mergeCell ref="E189:I190"/>
    <mergeCell ref="A1:H1"/>
    <mergeCell ref="D9:H10"/>
    <mergeCell ref="D65:H66"/>
    <mergeCell ref="E67:H73"/>
  </mergeCells>
  <phoneticPr fontId="0" type="noConversion"/>
  <pageMargins left="0.74803149606299213" right="0.74803149606299213" top="0.55118110236220474" bottom="0.55118110236220474" header="0.51181102362204722" footer="0.51181102362204722"/>
  <pageSetup paperSize="5" scale="89" orientation="portrait" horizontalDpi="180" verticalDpi="180" r:id="rId1"/>
  <headerFooter alignWithMargins="0"/>
  <rowBreaks count="2" manualBreakCount="2">
    <brk id="60" max="7" man="1"/>
    <brk id="11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8"/>
  <sheetViews>
    <sheetView topLeftCell="A25" workbookViewId="0">
      <selection activeCell="F50" sqref="F50"/>
    </sheetView>
  </sheetViews>
  <sheetFormatPr defaultRowHeight="12.75"/>
  <cols>
    <col min="1" max="1" width="5" customWidth="1"/>
    <col min="2" max="2" width="48.140625" customWidth="1"/>
    <col min="3" max="3" width="9.85546875" customWidth="1"/>
    <col min="4" max="4" width="6" customWidth="1"/>
    <col min="5" max="5" width="7.28515625" customWidth="1"/>
    <col min="6" max="6" width="13" customWidth="1"/>
    <col min="7" max="7" width="4.7109375" customWidth="1"/>
  </cols>
  <sheetData>
    <row r="1" spans="1:6">
      <c r="F1" s="59"/>
    </row>
    <row r="2" spans="1:6">
      <c r="F2" s="59"/>
    </row>
    <row r="3" spans="1:6" ht="18">
      <c r="A3" s="225" t="s">
        <v>169</v>
      </c>
      <c r="B3" s="225"/>
      <c r="C3" s="225"/>
      <c r="D3" s="225"/>
      <c r="E3" s="225"/>
      <c r="F3" s="225"/>
    </row>
    <row r="4" spans="1:6" ht="18">
      <c r="A4" s="70"/>
      <c r="B4" s="70"/>
      <c r="C4" s="70"/>
      <c r="D4" s="70"/>
      <c r="E4" s="70"/>
      <c r="F4" s="70"/>
    </row>
    <row r="5" spans="1:6" ht="15">
      <c r="A5" s="60" t="s">
        <v>170</v>
      </c>
      <c r="B5" s="61" t="s">
        <v>171</v>
      </c>
      <c r="C5" s="60" t="s">
        <v>212</v>
      </c>
      <c r="D5" s="61" t="s">
        <v>172</v>
      </c>
      <c r="E5" s="62"/>
      <c r="F5" s="60" t="s">
        <v>173</v>
      </c>
    </row>
    <row r="6" spans="1:6" ht="15">
      <c r="A6" s="63" t="s">
        <v>174</v>
      </c>
      <c r="B6" s="64"/>
      <c r="C6" s="65"/>
      <c r="D6" s="64"/>
      <c r="E6" s="66"/>
      <c r="F6" s="63"/>
    </row>
    <row r="7" spans="1:6" ht="16.5">
      <c r="A7" s="55"/>
      <c r="B7" s="16"/>
      <c r="C7" s="16"/>
      <c r="D7" s="16"/>
      <c r="E7" s="16"/>
      <c r="F7" s="16"/>
    </row>
    <row r="8" spans="1:6" ht="16.5">
      <c r="A8" s="55"/>
      <c r="B8" s="16"/>
      <c r="C8" s="16"/>
      <c r="D8" s="16"/>
      <c r="E8" s="16"/>
      <c r="F8" s="16"/>
    </row>
    <row r="9" spans="1:6" ht="15">
      <c r="A9" s="22">
        <v>3</v>
      </c>
      <c r="B9" s="16" t="s">
        <v>294</v>
      </c>
      <c r="C9" s="56">
        <v>960.5</v>
      </c>
      <c r="D9" s="1">
        <v>215</v>
      </c>
      <c r="E9" s="1" t="s">
        <v>176</v>
      </c>
      <c r="F9">
        <f>C9*D9</f>
        <v>206507.5</v>
      </c>
    </row>
    <row r="10" spans="1:6" ht="15">
      <c r="A10" s="22">
        <v>4</v>
      </c>
      <c r="B10" s="27" t="s">
        <v>216</v>
      </c>
      <c r="C10" s="28"/>
      <c r="D10" s="16"/>
      <c r="E10" s="16"/>
      <c r="F10" s="16"/>
    </row>
    <row r="11" spans="1:6">
      <c r="A11" s="22"/>
      <c r="B11" s="27" t="s">
        <v>300</v>
      </c>
      <c r="C11" s="28">
        <v>6419</v>
      </c>
      <c r="D11" s="1">
        <v>340</v>
      </c>
      <c r="E11" s="1" t="s">
        <v>176</v>
      </c>
      <c r="F11" s="58">
        <f>C11*D11</f>
        <v>2182460</v>
      </c>
    </row>
    <row r="12" spans="1:6" ht="15">
      <c r="A12" s="16"/>
      <c r="B12" s="16"/>
      <c r="C12" s="16"/>
      <c r="D12" s="16"/>
      <c r="E12" s="16"/>
      <c r="F12" s="16"/>
    </row>
    <row r="13" spans="1:6">
      <c r="A13" s="22">
        <v>24</v>
      </c>
      <c r="B13" s="27" t="s">
        <v>295</v>
      </c>
      <c r="C13" s="56">
        <v>11000</v>
      </c>
      <c r="D13" s="1">
        <v>8</v>
      </c>
      <c r="E13" s="1" t="s">
        <v>217</v>
      </c>
      <c r="F13">
        <f>D13*C13</f>
        <v>88000</v>
      </c>
    </row>
    <row r="14" spans="1:6">
      <c r="A14" s="22"/>
      <c r="B14" s="27"/>
      <c r="C14" s="56"/>
      <c r="D14" s="1"/>
      <c r="E14" s="1"/>
      <c r="F14" s="6"/>
    </row>
    <row r="15" spans="1:6">
      <c r="A15" s="22"/>
      <c r="B15" s="22"/>
      <c r="C15" s="56"/>
      <c r="D15" s="1"/>
      <c r="E15" s="1"/>
      <c r="F15" s="6"/>
    </row>
    <row r="16" spans="1:6">
      <c r="A16" s="22">
        <v>16</v>
      </c>
      <c r="B16" s="27" t="s">
        <v>296</v>
      </c>
      <c r="C16" s="56">
        <v>480</v>
      </c>
      <c r="D16" s="1">
        <v>395</v>
      </c>
      <c r="E16" s="1" t="s">
        <v>176</v>
      </c>
      <c r="F16">
        <f>C16*D16</f>
        <v>189600</v>
      </c>
    </row>
    <row r="17" spans="1:7">
      <c r="A17" s="22"/>
      <c r="B17" s="27"/>
      <c r="C17" s="56"/>
      <c r="D17" s="1"/>
      <c r="E17" s="1"/>
    </row>
    <row r="18" spans="1:7">
      <c r="A18" s="22"/>
      <c r="B18" s="23"/>
      <c r="C18" s="57"/>
    </row>
    <row r="19" spans="1:7">
      <c r="A19" s="26"/>
      <c r="B19" s="23"/>
      <c r="C19" s="28"/>
      <c r="F19" s="68">
        <f>SUM(F9:F18)</f>
        <v>2666567.5</v>
      </c>
      <c r="G19" s="1" t="s">
        <v>237</v>
      </c>
    </row>
    <row r="20" spans="1:7">
      <c r="A20" s="26"/>
      <c r="B20" s="23"/>
      <c r="C20" s="28"/>
    </row>
    <row r="21" spans="1:7">
      <c r="A21" s="26"/>
      <c r="B21" s="23"/>
      <c r="C21" s="28"/>
      <c r="F21">
        <f>F19/1000</f>
        <v>2666.5675000000001</v>
      </c>
    </row>
    <row r="22" spans="1:7">
      <c r="A22" s="26"/>
      <c r="B22" s="23"/>
      <c r="C22" s="28"/>
    </row>
    <row r="23" spans="1:7">
      <c r="A23" s="26"/>
      <c r="B23" s="23"/>
      <c r="C23" s="28"/>
      <c r="E23" s="56" t="s">
        <v>175</v>
      </c>
      <c r="F23" s="59">
        <f>ROUNDUP(F21,0)</f>
        <v>2667</v>
      </c>
      <c r="G23" s="23" t="s">
        <v>0</v>
      </c>
    </row>
    <row r="24" spans="1:7">
      <c r="A24" s="26"/>
      <c r="B24" s="23"/>
      <c r="C24" s="28"/>
    </row>
    <row r="25" spans="1:7" ht="18">
      <c r="A25" s="225" t="s">
        <v>214</v>
      </c>
      <c r="B25" s="225"/>
      <c r="C25" s="225"/>
      <c r="D25" s="225"/>
      <c r="E25" s="225"/>
      <c r="F25" s="225"/>
    </row>
    <row r="26" spans="1:7" ht="18">
      <c r="A26" s="70"/>
      <c r="B26" s="70"/>
      <c r="C26" s="70"/>
      <c r="D26" s="70"/>
      <c r="E26" s="70"/>
      <c r="F26" s="70"/>
    </row>
    <row r="27" spans="1:7" ht="15">
      <c r="A27" s="60" t="s">
        <v>170</v>
      </c>
      <c r="B27" s="61" t="s">
        <v>171</v>
      </c>
      <c r="C27" s="60" t="s">
        <v>212</v>
      </c>
      <c r="D27" s="61" t="s">
        <v>172</v>
      </c>
      <c r="E27" s="62"/>
      <c r="F27" s="60" t="s">
        <v>173</v>
      </c>
    </row>
    <row r="28" spans="1:7" ht="15">
      <c r="A28" s="63" t="s">
        <v>174</v>
      </c>
      <c r="B28" s="64"/>
      <c r="C28" s="65"/>
      <c r="D28" s="64"/>
      <c r="E28" s="66"/>
      <c r="F28" s="63"/>
    </row>
    <row r="29" spans="1:7" ht="16.5">
      <c r="A29" s="55"/>
      <c r="B29" s="16"/>
      <c r="C29" s="16"/>
      <c r="D29" s="16"/>
      <c r="E29" s="16"/>
      <c r="F29" s="16"/>
    </row>
    <row r="30" spans="1:7" ht="15">
      <c r="A30" s="16"/>
      <c r="B30" s="16"/>
      <c r="C30" s="16"/>
      <c r="D30" s="16"/>
      <c r="E30" s="16"/>
      <c r="F30" s="16"/>
    </row>
    <row r="31" spans="1:7">
      <c r="A31" s="26" t="s">
        <v>168</v>
      </c>
      <c r="B31" s="67" t="s">
        <v>203</v>
      </c>
      <c r="C31" s="56"/>
      <c r="D31" s="1"/>
      <c r="E31" s="1"/>
    </row>
    <row r="32" spans="1:7">
      <c r="A32" s="26"/>
      <c r="B32" s="67" t="s">
        <v>204</v>
      </c>
      <c r="C32" s="56"/>
      <c r="D32" s="1"/>
      <c r="E32" s="1"/>
      <c r="F32" s="6"/>
    </row>
    <row r="33" spans="1:7">
      <c r="A33" s="26"/>
      <c r="B33" s="67"/>
      <c r="C33" s="28">
        <v>834470</v>
      </c>
      <c r="D33" s="1"/>
      <c r="E33" s="1"/>
      <c r="F33" s="58">
        <f>C33</f>
        <v>834470</v>
      </c>
      <c r="G33" s="1" t="s">
        <v>237</v>
      </c>
    </row>
    <row r="34" spans="1:7">
      <c r="A34" s="26"/>
      <c r="B34" s="27"/>
      <c r="C34" s="56"/>
      <c r="D34" s="1"/>
      <c r="E34" s="1"/>
      <c r="F34" s="6">
        <v>834.5</v>
      </c>
      <c r="G34" s="1" t="s">
        <v>0</v>
      </c>
    </row>
    <row r="35" spans="1:7">
      <c r="A35" s="22"/>
      <c r="B35" s="23"/>
      <c r="C35" s="57"/>
    </row>
    <row r="36" spans="1:7">
      <c r="A36" s="26"/>
      <c r="B36" s="23"/>
      <c r="C36" s="28"/>
      <c r="E36" s="56" t="s">
        <v>175</v>
      </c>
      <c r="F36" s="59">
        <v>835</v>
      </c>
      <c r="G36" s="23" t="s">
        <v>0</v>
      </c>
    </row>
    <row r="37" spans="1:7">
      <c r="A37" s="26"/>
      <c r="C37" s="28"/>
    </row>
    <row r="39" spans="1:7" ht="18">
      <c r="A39" s="225" t="s">
        <v>297</v>
      </c>
      <c r="B39" s="225"/>
      <c r="C39" s="225"/>
      <c r="D39" s="225"/>
      <c r="E39" s="225"/>
      <c r="F39" s="225"/>
    </row>
    <row r="40" spans="1:7" ht="18">
      <c r="A40" s="70"/>
      <c r="B40" s="70"/>
      <c r="C40" s="70"/>
      <c r="D40" s="70"/>
      <c r="E40" s="70"/>
      <c r="F40" s="70"/>
    </row>
    <row r="41" spans="1:7" ht="15">
      <c r="A41" s="60" t="s">
        <v>170</v>
      </c>
      <c r="B41" s="61" t="s">
        <v>171</v>
      </c>
      <c r="C41" s="60" t="s">
        <v>212</v>
      </c>
      <c r="D41" s="61" t="s">
        <v>172</v>
      </c>
      <c r="E41" s="62"/>
      <c r="F41" s="60" t="s">
        <v>173</v>
      </c>
    </row>
    <row r="42" spans="1:7" ht="15">
      <c r="A42" s="63" t="s">
        <v>174</v>
      </c>
      <c r="B42" s="64"/>
      <c r="C42" s="65"/>
      <c r="D42" s="64"/>
      <c r="E42" s="66"/>
      <c r="F42" s="63"/>
    </row>
    <row r="43" spans="1:7" ht="16.5">
      <c r="A43" s="55"/>
      <c r="B43" s="16"/>
      <c r="C43" s="16"/>
      <c r="D43" s="16"/>
      <c r="E43" s="16"/>
      <c r="F43" s="16"/>
    </row>
    <row r="44" spans="1:7">
      <c r="A44" s="26" t="s">
        <v>215</v>
      </c>
      <c r="B44" s="67" t="s">
        <v>298</v>
      </c>
      <c r="C44" s="56">
        <v>360000</v>
      </c>
      <c r="D44" s="1">
        <v>0.4</v>
      </c>
      <c r="E44" s="1" t="s">
        <v>217</v>
      </c>
      <c r="F44">
        <f>D44*C44</f>
        <v>144000</v>
      </c>
      <c r="G44" s="1" t="s">
        <v>237</v>
      </c>
    </row>
    <row r="45" spans="1:7">
      <c r="A45" s="26"/>
      <c r="B45" s="67"/>
      <c r="C45" s="56"/>
      <c r="D45" s="1"/>
      <c r="E45" s="1"/>
      <c r="F45" s="6"/>
    </row>
    <row r="46" spans="1:7">
      <c r="A46" s="26" t="s">
        <v>219</v>
      </c>
      <c r="B46" s="67" t="s">
        <v>373</v>
      </c>
      <c r="C46" s="28">
        <v>12870</v>
      </c>
      <c r="D46" s="151">
        <v>3.5000000000000003E-2</v>
      </c>
      <c r="E46" s="73" t="s">
        <v>0</v>
      </c>
      <c r="F46" s="58">
        <f>12870*3.5%*1000</f>
        <v>450450.00000000006</v>
      </c>
      <c r="G46" s="1" t="s">
        <v>237</v>
      </c>
    </row>
    <row r="47" spans="1:7">
      <c r="A47" s="26"/>
      <c r="B47" s="27" t="s">
        <v>299</v>
      </c>
      <c r="C47" s="56"/>
      <c r="D47" s="1"/>
      <c r="E47" s="1"/>
      <c r="F47" s="6"/>
      <c r="G47" s="1"/>
    </row>
    <row r="48" spans="1:7">
      <c r="A48" s="26" t="s">
        <v>356</v>
      </c>
      <c r="B48" s="67" t="s">
        <v>357</v>
      </c>
      <c r="C48" s="56">
        <v>15840</v>
      </c>
      <c r="D48" s="149">
        <v>0.05</v>
      </c>
      <c r="E48" s="73" t="s">
        <v>0</v>
      </c>
      <c r="F48" s="6">
        <f>C48*5%*1000</f>
        <v>792000</v>
      </c>
      <c r="G48" s="73" t="s">
        <v>237</v>
      </c>
    </row>
    <row r="49" spans="1:7">
      <c r="A49" s="26"/>
      <c r="B49" s="27" t="s">
        <v>299</v>
      </c>
      <c r="C49" s="56"/>
      <c r="D49" s="1"/>
      <c r="E49" s="1"/>
      <c r="F49" s="6"/>
      <c r="G49" s="1"/>
    </row>
    <row r="50" spans="1:7">
      <c r="A50" s="26"/>
      <c r="B50" s="27"/>
      <c r="C50" s="56"/>
      <c r="D50" s="1"/>
      <c r="E50" s="1"/>
      <c r="F50" s="6">
        <f>SUM(F44:F49)</f>
        <v>1386450</v>
      </c>
      <c r="G50" s="1"/>
    </row>
    <row r="51" spans="1:7">
      <c r="A51" s="26"/>
      <c r="B51" s="27"/>
      <c r="C51" s="56"/>
      <c r="D51" s="1"/>
      <c r="E51" s="1"/>
      <c r="F51" s="6"/>
      <c r="G51" s="1"/>
    </row>
    <row r="52" spans="1:7">
      <c r="A52" s="26"/>
      <c r="B52" s="27"/>
      <c r="C52" s="56"/>
      <c r="D52" s="1"/>
      <c r="E52" s="1"/>
      <c r="F52" s="6"/>
      <c r="G52" s="1"/>
    </row>
    <row r="53" spans="1:7">
      <c r="A53" s="22">
        <v>13</v>
      </c>
      <c r="B53" s="67" t="s">
        <v>358</v>
      </c>
      <c r="C53" s="57">
        <v>8280</v>
      </c>
      <c r="D53" s="150">
        <v>5.5E-2</v>
      </c>
      <c r="E53" t="s">
        <v>0</v>
      </c>
      <c r="F53" s="58">
        <f>C53*5.5%*1000</f>
        <v>455400</v>
      </c>
      <c r="G53" t="s">
        <v>237</v>
      </c>
    </row>
    <row r="54" spans="1:7">
      <c r="A54" s="26"/>
      <c r="B54" s="27" t="s">
        <v>299</v>
      </c>
      <c r="C54" s="28"/>
      <c r="E54" s="56"/>
      <c r="F54" s="59"/>
      <c r="G54" s="23"/>
    </row>
    <row r="55" spans="1:7">
      <c r="A55" s="26"/>
      <c r="C55" s="28"/>
      <c r="F55">
        <f>SUM(F44:F54)</f>
        <v>3228300</v>
      </c>
      <c r="G55" t="s">
        <v>237</v>
      </c>
    </row>
    <row r="56" spans="1:7">
      <c r="A56" s="26"/>
      <c r="C56" s="28"/>
    </row>
    <row r="57" spans="1:7">
      <c r="F57">
        <v>1876.5</v>
      </c>
      <c r="G57" t="s">
        <v>0</v>
      </c>
    </row>
    <row r="58" spans="1:7">
      <c r="E58" t="s">
        <v>221</v>
      </c>
      <c r="F58">
        <v>1877</v>
      </c>
      <c r="G58" t="s">
        <v>0</v>
      </c>
    </row>
  </sheetData>
  <mergeCells count="3">
    <mergeCell ref="A3:F3"/>
    <mergeCell ref="A25:F25"/>
    <mergeCell ref="A39:F39"/>
  </mergeCells>
  <phoneticPr fontId="0" type="noConversion"/>
  <pageMargins left="0.5" right="0.5" top="0.5" bottom="0.5" header="0.25" footer="0.25"/>
  <pageSetup paperSize="5" orientation="portrait" horizontalDpi="180" verticalDpi="18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K3103"/>
  <sheetViews>
    <sheetView view="pageBreakPreview" topLeftCell="A91" zoomScaleSheetLayoutView="100" workbookViewId="0">
      <selection activeCell="I35" sqref="I35"/>
    </sheetView>
  </sheetViews>
  <sheetFormatPr defaultRowHeight="12.75"/>
  <cols>
    <col min="1" max="1" width="5.7109375" style="36" customWidth="1"/>
    <col min="2" max="2" width="71.5703125" customWidth="1"/>
    <col min="3" max="3" width="6.42578125" customWidth="1"/>
    <col min="4" max="4" width="8.5703125" customWidth="1"/>
    <col min="5" max="5" width="16" customWidth="1"/>
    <col min="6" max="6" width="12.42578125" customWidth="1"/>
    <col min="7" max="7" width="13" style="3" customWidth="1"/>
    <col min="8" max="8" width="9.5703125" style="3" customWidth="1"/>
    <col min="9" max="9" width="12.85546875" customWidth="1"/>
    <col min="10" max="10" width="22.42578125" customWidth="1"/>
    <col min="11" max="11" width="21.85546875" style="36" customWidth="1"/>
  </cols>
  <sheetData>
    <row r="2" spans="1:11">
      <c r="F2" s="23" t="s">
        <v>208</v>
      </c>
    </row>
    <row r="4" spans="1:11" ht="15.75">
      <c r="B4" s="74" t="s">
        <v>222</v>
      </c>
      <c r="I4" s="23"/>
    </row>
    <row r="5" spans="1:11" ht="15.75">
      <c r="B5" s="71"/>
      <c r="D5" s="71"/>
    </row>
    <row r="6" spans="1:11">
      <c r="B6" s="23"/>
    </row>
    <row r="7" spans="1:11" s="82" customFormat="1" ht="15.75" customHeight="1">
      <c r="A7" s="78" t="s">
        <v>129</v>
      </c>
      <c r="B7" s="78" t="s">
        <v>197</v>
      </c>
      <c r="C7" s="78" t="s">
        <v>112</v>
      </c>
      <c r="D7" s="78" t="s">
        <v>209</v>
      </c>
      <c r="E7" s="78" t="s">
        <v>210</v>
      </c>
      <c r="F7" s="78" t="s">
        <v>211</v>
      </c>
      <c r="G7" s="79" t="s">
        <v>220</v>
      </c>
      <c r="H7" s="78" t="s">
        <v>194</v>
      </c>
      <c r="I7" s="80" t="s">
        <v>193</v>
      </c>
      <c r="J7" s="81" t="s">
        <v>198</v>
      </c>
      <c r="K7" s="78" t="s">
        <v>185</v>
      </c>
    </row>
    <row r="8" spans="1:11" ht="65.25" customHeight="1">
      <c r="A8" s="75">
        <v>1</v>
      </c>
      <c r="B8" s="83" t="s">
        <v>278</v>
      </c>
      <c r="C8" s="84"/>
      <c r="D8" s="84"/>
      <c r="E8" s="84"/>
      <c r="F8" s="84"/>
      <c r="G8" s="85"/>
      <c r="H8" s="85"/>
      <c r="I8" s="86"/>
      <c r="J8" s="87"/>
      <c r="K8" s="69"/>
    </row>
    <row r="9" spans="1:11" ht="15.75" customHeight="1">
      <c r="A9" s="75"/>
      <c r="B9" s="76"/>
      <c r="C9" s="84"/>
      <c r="D9" s="84"/>
      <c r="E9" s="84"/>
      <c r="F9" s="84"/>
      <c r="G9" s="88"/>
      <c r="H9" s="87"/>
      <c r="I9" s="86"/>
      <c r="J9" s="87"/>
      <c r="K9" s="69"/>
    </row>
    <row r="10" spans="1:11" ht="16.5" customHeight="1">
      <c r="A10" s="75"/>
      <c r="B10" s="76" t="s">
        <v>252</v>
      </c>
      <c r="C10" s="84">
        <v>1</v>
      </c>
      <c r="D10" s="84">
        <v>400</v>
      </c>
      <c r="E10" s="84">
        <v>1.85</v>
      </c>
      <c r="F10" s="84">
        <v>1.5</v>
      </c>
      <c r="G10" s="88">
        <f>F10*E10*D10</f>
        <v>1110.0000000000002</v>
      </c>
      <c r="H10" s="87" t="s">
        <v>186</v>
      </c>
      <c r="I10" s="86">
        <v>154.59</v>
      </c>
      <c r="J10" s="87">
        <f>G10*I10</f>
        <v>171594.90000000005</v>
      </c>
      <c r="K10" s="69" t="s">
        <v>253</v>
      </c>
    </row>
    <row r="11" spans="1:11" ht="16.5" customHeight="1">
      <c r="A11" s="75"/>
      <c r="B11" s="76" t="s">
        <v>276</v>
      </c>
      <c r="C11" s="84">
        <v>1</v>
      </c>
      <c r="D11" s="84">
        <v>3000</v>
      </c>
      <c r="E11" s="84">
        <v>3.2</v>
      </c>
      <c r="F11" s="84">
        <v>1.5</v>
      </c>
      <c r="G11" s="88">
        <f>F11*E11*D11</f>
        <v>14400.000000000002</v>
      </c>
      <c r="H11" s="87"/>
      <c r="I11" s="86">
        <v>154.59</v>
      </c>
      <c r="J11" s="87">
        <f>G11*I11</f>
        <v>2226096.0000000005</v>
      </c>
      <c r="K11" s="69"/>
    </row>
    <row r="12" spans="1:11" ht="17.25" customHeight="1">
      <c r="A12" s="75"/>
      <c r="B12" s="76" t="s">
        <v>223</v>
      </c>
      <c r="C12" s="84">
        <v>1</v>
      </c>
      <c r="D12" s="84">
        <v>3000</v>
      </c>
      <c r="E12" s="84">
        <v>0.6</v>
      </c>
      <c r="F12" s="84">
        <v>0.6</v>
      </c>
      <c r="G12" s="88">
        <f>ROUND(F12*E12*D12*C12,2)</f>
        <v>1080</v>
      </c>
      <c r="H12" s="87" t="s">
        <v>186</v>
      </c>
      <c r="I12" s="86">
        <v>154.59</v>
      </c>
      <c r="J12" s="87">
        <f>I12*G12</f>
        <v>166957.20000000001</v>
      </c>
      <c r="K12" s="69" t="s">
        <v>224</v>
      </c>
    </row>
    <row r="13" spans="1:11" ht="31.5" customHeight="1">
      <c r="A13" s="75">
        <v>2</v>
      </c>
      <c r="B13" s="76" t="s">
        <v>277</v>
      </c>
      <c r="C13" s="84">
        <v>1</v>
      </c>
      <c r="D13" s="84">
        <v>3000</v>
      </c>
      <c r="E13" s="84"/>
      <c r="F13" s="84"/>
      <c r="G13" s="88"/>
      <c r="H13" s="87"/>
      <c r="I13" s="86"/>
      <c r="J13" s="87"/>
      <c r="K13" s="69"/>
    </row>
    <row r="14" spans="1:11" ht="16.5" customHeight="1">
      <c r="A14" s="75"/>
      <c r="B14" s="76" t="s">
        <v>252</v>
      </c>
      <c r="C14" s="84">
        <v>1</v>
      </c>
      <c r="D14" s="84">
        <v>400</v>
      </c>
      <c r="E14" s="84">
        <v>1.85</v>
      </c>
      <c r="F14" s="84">
        <v>0.4</v>
      </c>
      <c r="G14" s="88">
        <f>F14*E14*D14</f>
        <v>296.00000000000006</v>
      </c>
      <c r="H14" s="87" t="s">
        <v>186</v>
      </c>
      <c r="I14" s="86">
        <v>50.73</v>
      </c>
      <c r="J14" s="87">
        <f>I14*G14</f>
        <v>15016.080000000002</v>
      </c>
      <c r="K14" s="69">
        <v>2.17</v>
      </c>
    </row>
    <row r="15" spans="1:11" ht="12.75" customHeight="1">
      <c r="A15" s="75"/>
      <c r="B15" s="76" t="s">
        <v>276</v>
      </c>
      <c r="C15" s="84">
        <v>1</v>
      </c>
      <c r="D15" s="84">
        <v>3000</v>
      </c>
      <c r="E15" s="84">
        <v>3.2</v>
      </c>
      <c r="F15" s="84">
        <v>1.2</v>
      </c>
      <c r="G15" s="88">
        <f>F15*E15*D15</f>
        <v>11520</v>
      </c>
      <c r="H15" s="87" t="s">
        <v>186</v>
      </c>
      <c r="I15" s="86">
        <v>50.73</v>
      </c>
      <c r="J15" s="87">
        <f>I15*G15</f>
        <v>584409.59999999998</v>
      </c>
      <c r="K15" s="69"/>
    </row>
    <row r="16" spans="1:11" ht="17.25" customHeight="1">
      <c r="A16" s="75"/>
      <c r="B16" s="76"/>
      <c r="C16" s="84"/>
      <c r="D16" s="84"/>
      <c r="E16" s="84"/>
      <c r="F16" s="84"/>
      <c r="G16" s="88"/>
      <c r="H16" s="87"/>
      <c r="I16" s="86"/>
      <c r="J16" s="87"/>
      <c r="K16" s="69"/>
    </row>
    <row r="17" spans="1:11" ht="39.75" customHeight="1">
      <c r="A17" s="75">
        <v>3</v>
      </c>
      <c r="B17" s="76" t="s">
        <v>225</v>
      </c>
      <c r="C17" s="84"/>
      <c r="D17" s="84"/>
      <c r="E17" s="84"/>
      <c r="F17" s="84"/>
      <c r="G17" s="88"/>
      <c r="H17" s="87"/>
      <c r="I17" s="86"/>
      <c r="J17" s="87"/>
      <c r="K17" s="69"/>
    </row>
    <row r="18" spans="1:11" ht="17.25" customHeight="1">
      <c r="A18" s="75"/>
      <c r="B18" s="76" t="s">
        <v>279</v>
      </c>
      <c r="C18" s="84">
        <v>1</v>
      </c>
      <c r="D18" s="84">
        <v>3000</v>
      </c>
      <c r="E18" s="84">
        <v>2</v>
      </c>
      <c r="F18" s="84">
        <v>0.15</v>
      </c>
      <c r="G18" s="88">
        <f>F18*E18*D18</f>
        <v>900</v>
      </c>
      <c r="H18" s="87"/>
      <c r="I18" s="86"/>
      <c r="J18" s="87"/>
      <c r="K18" s="69"/>
    </row>
    <row r="19" spans="1:11" ht="17.25" customHeight="1">
      <c r="A19" s="75"/>
      <c r="B19" s="76" t="s">
        <v>226</v>
      </c>
      <c r="C19" s="84">
        <v>1</v>
      </c>
      <c r="D19" s="84">
        <v>3000</v>
      </c>
      <c r="E19" s="84">
        <v>0.6</v>
      </c>
      <c r="F19" s="84">
        <v>0.15</v>
      </c>
      <c r="G19" s="88">
        <f>F19*E19*D19*C19</f>
        <v>270</v>
      </c>
      <c r="H19" s="87"/>
      <c r="I19" s="86"/>
      <c r="J19" s="87"/>
      <c r="K19" s="69"/>
    </row>
    <row r="20" spans="1:11" ht="17.25" customHeight="1">
      <c r="A20" s="75"/>
      <c r="B20" s="76" t="s">
        <v>241</v>
      </c>
      <c r="C20" s="84">
        <v>1</v>
      </c>
      <c r="D20" s="84">
        <v>3000</v>
      </c>
      <c r="E20" s="84">
        <v>8.5</v>
      </c>
      <c r="F20" s="84">
        <v>0.3</v>
      </c>
      <c r="G20" s="88">
        <f>F20*E20*D20*C20</f>
        <v>7649.9999999999991</v>
      </c>
      <c r="H20" s="87"/>
      <c r="I20" s="86"/>
      <c r="J20" s="87"/>
      <c r="K20" s="69"/>
    </row>
    <row r="21" spans="1:11" ht="17.25" customHeight="1">
      <c r="A21" s="75"/>
      <c r="B21" s="76" t="s">
        <v>254</v>
      </c>
      <c r="C21" s="84">
        <v>1</v>
      </c>
      <c r="D21" s="84">
        <v>400</v>
      </c>
      <c r="E21" s="84">
        <v>1.85</v>
      </c>
      <c r="F21" s="84">
        <v>0.15</v>
      </c>
      <c r="G21" s="88">
        <f>F21*E21*D21</f>
        <v>111.00000000000001</v>
      </c>
      <c r="H21" s="87"/>
      <c r="I21" s="86"/>
      <c r="J21" s="87"/>
      <c r="K21" s="69"/>
    </row>
    <row r="22" spans="1:11" ht="17.25" customHeight="1">
      <c r="A22" s="75"/>
      <c r="B22" s="76"/>
      <c r="C22" s="84"/>
      <c r="D22" s="84"/>
      <c r="E22" s="84"/>
      <c r="F22" s="84"/>
      <c r="G22" s="88">
        <f>SUM(G18:G21)</f>
        <v>8931</v>
      </c>
      <c r="H22" s="87" t="s">
        <v>186</v>
      </c>
      <c r="I22" s="86">
        <v>765.43</v>
      </c>
      <c r="J22" s="87">
        <f>I22*G22</f>
        <v>6836055.3299999991</v>
      </c>
      <c r="K22" s="69">
        <v>2.1800000000000002</v>
      </c>
    </row>
    <row r="23" spans="1:11" ht="15" customHeight="1">
      <c r="A23" s="75"/>
      <c r="B23" s="76"/>
      <c r="C23" s="84"/>
      <c r="D23" s="84"/>
      <c r="E23" s="84"/>
      <c r="F23" s="84"/>
      <c r="G23" s="88"/>
      <c r="H23" s="87"/>
      <c r="I23" s="86"/>
      <c r="J23" s="87"/>
      <c r="K23" s="69"/>
    </row>
    <row r="24" spans="1:11" ht="48.75" customHeight="1">
      <c r="A24" s="75">
        <v>4</v>
      </c>
      <c r="B24" s="77" t="s">
        <v>227</v>
      </c>
      <c r="C24" s="84"/>
      <c r="D24" s="84"/>
      <c r="E24" s="84"/>
      <c r="F24" s="84"/>
      <c r="G24" s="88"/>
      <c r="H24" s="87"/>
      <c r="I24" s="86"/>
      <c r="J24" s="87"/>
      <c r="K24" s="69"/>
    </row>
    <row r="25" spans="1:11" ht="15" customHeight="1">
      <c r="A25" s="75"/>
      <c r="B25" s="76"/>
      <c r="C25" s="84"/>
      <c r="D25" s="84"/>
      <c r="E25" s="84"/>
      <c r="F25" s="84"/>
      <c r="G25" s="88"/>
      <c r="H25" s="87"/>
      <c r="I25" s="86"/>
      <c r="J25" s="87"/>
      <c r="K25" s="69"/>
    </row>
    <row r="26" spans="1:11" ht="15.75" customHeight="1">
      <c r="A26" s="75"/>
      <c r="B26" s="76" t="s">
        <v>228</v>
      </c>
      <c r="C26" s="84">
        <v>1</v>
      </c>
      <c r="D26" s="84">
        <v>3000</v>
      </c>
      <c r="E26" s="84">
        <v>0.6</v>
      </c>
      <c r="F26" s="84">
        <v>0.15</v>
      </c>
      <c r="G26" s="88">
        <f>F26*E26*D26*C26</f>
        <v>270</v>
      </c>
      <c r="H26" s="89" t="s">
        <v>186</v>
      </c>
      <c r="I26" s="90">
        <v>544.61</v>
      </c>
      <c r="J26" s="91">
        <f>I26*G26</f>
        <v>147044.70000000001</v>
      </c>
      <c r="K26" s="101" t="s">
        <v>229</v>
      </c>
    </row>
    <row r="27" spans="1:11" ht="15.75" customHeight="1">
      <c r="A27" s="75"/>
      <c r="B27" s="76" t="s">
        <v>254</v>
      </c>
      <c r="C27" s="84">
        <v>1</v>
      </c>
      <c r="D27" s="84">
        <v>400</v>
      </c>
      <c r="E27" s="84">
        <v>1.85</v>
      </c>
      <c r="F27" s="84">
        <v>0.15</v>
      </c>
      <c r="G27" s="88">
        <f>F27*E27*D27</f>
        <v>111.00000000000001</v>
      </c>
      <c r="H27" s="89" t="s">
        <v>186</v>
      </c>
      <c r="I27" s="90">
        <v>544.61</v>
      </c>
      <c r="J27" s="91">
        <f>I27*G27</f>
        <v>60451.710000000006</v>
      </c>
      <c r="K27" s="101" t="s">
        <v>255</v>
      </c>
    </row>
    <row r="28" spans="1:11" ht="15.75" customHeight="1">
      <c r="A28" s="75"/>
      <c r="B28" s="76" t="s">
        <v>279</v>
      </c>
      <c r="C28" s="84">
        <v>1</v>
      </c>
      <c r="D28" s="84">
        <v>3000</v>
      </c>
      <c r="E28" s="84">
        <v>2</v>
      </c>
      <c r="F28" s="84">
        <v>0.15</v>
      </c>
      <c r="G28" s="88">
        <f>F28*E28*D28</f>
        <v>900</v>
      </c>
      <c r="H28" s="89" t="s">
        <v>186</v>
      </c>
      <c r="I28" s="90">
        <v>544.61</v>
      </c>
      <c r="J28" s="91">
        <f>I28*G28</f>
        <v>490149</v>
      </c>
      <c r="K28" s="101"/>
    </row>
    <row r="29" spans="1:11" ht="14.25" customHeight="1">
      <c r="A29" s="75"/>
      <c r="B29" s="76"/>
      <c r="C29" s="84"/>
      <c r="D29" s="84"/>
      <c r="E29" s="84"/>
      <c r="F29" s="92"/>
      <c r="G29" s="88"/>
      <c r="H29" s="89"/>
      <c r="I29" s="90"/>
      <c r="J29" s="91"/>
      <c r="K29" s="101"/>
    </row>
    <row r="30" spans="1:11" ht="61.5" customHeight="1">
      <c r="A30" s="75">
        <v>5</v>
      </c>
      <c r="B30" s="76" t="s">
        <v>230</v>
      </c>
      <c r="C30" s="84"/>
      <c r="D30" s="84"/>
      <c r="E30" s="92"/>
      <c r="F30" s="84"/>
      <c r="G30" s="88"/>
      <c r="H30" s="89"/>
      <c r="I30" s="90"/>
      <c r="J30" s="91"/>
      <c r="K30" s="101"/>
    </row>
    <row r="31" spans="1:11" ht="18" customHeight="1">
      <c r="A31" s="75"/>
      <c r="B31" s="76" t="s">
        <v>228</v>
      </c>
      <c r="C31" s="84">
        <v>1</v>
      </c>
      <c r="D31" s="84">
        <v>3000</v>
      </c>
      <c r="E31" s="92">
        <v>0.6</v>
      </c>
      <c r="F31" s="84">
        <v>0.6</v>
      </c>
      <c r="G31" s="88">
        <f>F31*E31*D31*C31</f>
        <v>1080</v>
      </c>
      <c r="H31" s="89" t="s">
        <v>186</v>
      </c>
      <c r="I31" s="90">
        <v>2959.48</v>
      </c>
      <c r="J31" s="91">
        <f>I31*G31</f>
        <v>3196238.4</v>
      </c>
      <c r="K31" s="101" t="s">
        <v>231</v>
      </c>
    </row>
    <row r="32" spans="1:11" ht="18" customHeight="1">
      <c r="A32" s="75"/>
      <c r="B32" s="76"/>
      <c r="C32" s="84"/>
      <c r="D32" s="84"/>
      <c r="E32" s="92"/>
      <c r="F32" s="84"/>
      <c r="G32" s="88"/>
      <c r="H32" s="89"/>
      <c r="I32" s="90"/>
      <c r="J32" s="91"/>
      <c r="K32" s="101"/>
    </row>
    <row r="33" spans="1:11" ht="66.75" customHeight="1">
      <c r="A33" s="75">
        <v>6</v>
      </c>
      <c r="B33" s="76" t="s">
        <v>280</v>
      </c>
      <c r="C33" s="84"/>
      <c r="D33" s="84"/>
      <c r="E33" s="92"/>
      <c r="F33" s="84"/>
      <c r="G33" s="88"/>
      <c r="H33" s="89"/>
      <c r="I33" s="90"/>
      <c r="J33" s="91"/>
      <c r="K33" s="101"/>
    </row>
    <row r="34" spans="1:11" ht="18" customHeight="1">
      <c r="A34" s="75"/>
      <c r="B34" s="76"/>
      <c r="C34" s="84"/>
      <c r="D34" s="84"/>
      <c r="E34" s="92"/>
      <c r="F34" s="84"/>
      <c r="G34" s="88"/>
      <c r="H34" s="89"/>
      <c r="I34" s="90"/>
      <c r="J34" s="91"/>
      <c r="K34" s="101"/>
    </row>
    <row r="35" spans="1:11" ht="18" customHeight="1">
      <c r="A35" s="75"/>
      <c r="B35" s="76" t="s">
        <v>279</v>
      </c>
      <c r="C35" s="84">
        <v>2</v>
      </c>
      <c r="D35" s="84">
        <v>3000</v>
      </c>
      <c r="E35" s="92">
        <v>0.23</v>
      </c>
      <c r="F35" s="84">
        <v>2.2999999999999998</v>
      </c>
      <c r="G35" s="88">
        <f>F35*E35*D35*C35</f>
        <v>3174</v>
      </c>
      <c r="H35" s="89" t="s">
        <v>186</v>
      </c>
      <c r="I35" s="90">
        <v>1199.29</v>
      </c>
      <c r="J35" s="91">
        <f>I35*G35</f>
        <v>3806546.46</v>
      </c>
      <c r="K35" s="101" t="s">
        <v>281</v>
      </c>
    </row>
    <row r="36" spans="1:11" ht="14.25" customHeight="1">
      <c r="A36" s="75"/>
      <c r="B36" s="76"/>
      <c r="C36" s="84"/>
      <c r="D36" s="84"/>
      <c r="E36" s="92"/>
      <c r="F36" s="84"/>
      <c r="G36" s="88"/>
      <c r="H36" s="89"/>
      <c r="I36" s="90"/>
      <c r="J36" s="91"/>
      <c r="K36" s="101"/>
    </row>
    <row r="37" spans="1:11" ht="151.5" customHeight="1">
      <c r="A37" s="75">
        <v>7</v>
      </c>
      <c r="B37" s="76" t="s">
        <v>232</v>
      </c>
      <c r="C37" s="84">
        <v>1</v>
      </c>
      <c r="D37" s="84">
        <v>3000</v>
      </c>
      <c r="E37" s="92">
        <v>0.6</v>
      </c>
      <c r="F37" s="84">
        <v>0.2</v>
      </c>
      <c r="G37" s="88">
        <f>F37*E37*D37*C37</f>
        <v>360</v>
      </c>
      <c r="H37" s="89" t="s">
        <v>186</v>
      </c>
      <c r="I37" s="90">
        <v>6262.45</v>
      </c>
      <c r="J37" s="91">
        <f>I37*G37</f>
        <v>2254482</v>
      </c>
      <c r="K37" s="101" t="s">
        <v>233</v>
      </c>
    </row>
    <row r="38" spans="1:11" ht="15.75" customHeight="1">
      <c r="A38" s="75"/>
      <c r="B38" s="76" t="s">
        <v>256</v>
      </c>
      <c r="C38" s="84">
        <v>1</v>
      </c>
      <c r="D38" s="84">
        <v>400</v>
      </c>
      <c r="E38" s="92">
        <v>1.45</v>
      </c>
      <c r="F38" s="84">
        <v>0.3</v>
      </c>
      <c r="G38" s="88">
        <f>F38*E38*D38</f>
        <v>174</v>
      </c>
      <c r="H38" s="89" t="s">
        <v>186</v>
      </c>
      <c r="I38" s="90">
        <v>6262.45</v>
      </c>
      <c r="J38" s="91">
        <f>I38*G38</f>
        <v>1089666.3</v>
      </c>
      <c r="K38" s="101"/>
    </row>
    <row r="39" spans="1:11" ht="15.75" customHeight="1">
      <c r="A39" s="75"/>
      <c r="B39" s="76" t="s">
        <v>257</v>
      </c>
      <c r="C39" s="84">
        <v>2</v>
      </c>
      <c r="D39" s="84">
        <v>400</v>
      </c>
      <c r="E39" s="92">
        <v>0.3</v>
      </c>
      <c r="F39" s="84">
        <v>1.65</v>
      </c>
      <c r="G39" s="88">
        <f>F39*E39*D39*C39</f>
        <v>395.99999999999994</v>
      </c>
      <c r="H39" s="89" t="s">
        <v>186</v>
      </c>
      <c r="I39" s="90">
        <v>6262.45</v>
      </c>
      <c r="J39" s="91">
        <f>I39*G39</f>
        <v>2479930.1999999997</v>
      </c>
      <c r="K39" s="101"/>
    </row>
    <row r="40" spans="1:11" ht="15.75" customHeight="1">
      <c r="A40" s="75"/>
      <c r="B40" s="76" t="s">
        <v>258</v>
      </c>
      <c r="C40" s="84">
        <v>1</v>
      </c>
      <c r="D40" s="84">
        <v>400</v>
      </c>
      <c r="E40" s="92">
        <v>0.3</v>
      </c>
      <c r="F40" s="84">
        <v>1.45</v>
      </c>
      <c r="G40" s="88">
        <f>F40*E40*D40</f>
        <v>174</v>
      </c>
      <c r="H40" s="89" t="s">
        <v>186</v>
      </c>
      <c r="I40" s="90">
        <v>6262.45</v>
      </c>
      <c r="J40" s="91">
        <f>I40*G40</f>
        <v>1089666.3</v>
      </c>
      <c r="K40" s="101"/>
    </row>
    <row r="41" spans="1:11" ht="15.75" customHeight="1">
      <c r="A41" s="75"/>
      <c r="B41" s="76" t="s">
        <v>282</v>
      </c>
      <c r="C41" s="84">
        <v>2</v>
      </c>
      <c r="D41" s="84">
        <v>3000</v>
      </c>
      <c r="E41" s="92">
        <v>0.27</v>
      </c>
      <c r="F41" s="84">
        <v>0.15</v>
      </c>
      <c r="G41" s="88">
        <f>F41*E41*D41*C41</f>
        <v>243</v>
      </c>
      <c r="H41" s="89" t="s">
        <v>186</v>
      </c>
      <c r="I41" s="90">
        <v>6262.45</v>
      </c>
      <c r="J41" s="91">
        <f>I41*G41</f>
        <v>1521775.3499999999</v>
      </c>
      <c r="K41" s="101"/>
    </row>
    <row r="42" spans="1:11" ht="14.25" customHeight="1">
      <c r="A42" s="75"/>
      <c r="B42" s="76"/>
      <c r="C42" s="84"/>
      <c r="D42" s="84"/>
      <c r="E42" s="92"/>
      <c r="F42" s="84"/>
      <c r="G42" s="88"/>
      <c r="H42" s="89"/>
      <c r="I42" s="90"/>
      <c r="J42" s="91"/>
      <c r="K42" s="101"/>
    </row>
    <row r="43" spans="1:11" ht="43.5" customHeight="1">
      <c r="A43" s="75">
        <v>8</v>
      </c>
      <c r="B43" s="76" t="s">
        <v>234</v>
      </c>
      <c r="C43" s="84"/>
      <c r="D43" s="84"/>
      <c r="E43" s="92"/>
      <c r="F43" s="84"/>
      <c r="G43" s="88"/>
      <c r="H43" s="89"/>
      <c r="I43" s="90"/>
      <c r="J43" s="91"/>
      <c r="K43" s="101"/>
    </row>
    <row r="44" spans="1:11" ht="15.75" customHeight="1">
      <c r="A44" s="75"/>
      <c r="B44" s="76"/>
      <c r="C44" s="84"/>
      <c r="D44" s="84"/>
      <c r="E44" s="92"/>
      <c r="F44" s="84"/>
      <c r="G44" s="88"/>
      <c r="H44" s="89"/>
      <c r="I44" s="90"/>
      <c r="J44" s="91"/>
      <c r="K44" s="101"/>
    </row>
    <row r="45" spans="1:11" ht="15.75" customHeight="1">
      <c r="A45" s="75"/>
      <c r="B45" s="76" t="s">
        <v>228</v>
      </c>
      <c r="C45" s="84">
        <v>1</v>
      </c>
      <c r="D45" s="84" t="s">
        <v>235</v>
      </c>
      <c r="E45" s="92" t="s">
        <v>236</v>
      </c>
      <c r="F45" s="84"/>
      <c r="G45" s="88">
        <f>360*120</f>
        <v>43200</v>
      </c>
      <c r="H45" s="89" t="s">
        <v>237</v>
      </c>
      <c r="I45" s="90">
        <v>70.41</v>
      </c>
      <c r="J45" s="91">
        <f>I45*G45</f>
        <v>3041712</v>
      </c>
      <c r="K45" s="101" t="s">
        <v>238</v>
      </c>
    </row>
    <row r="46" spans="1:11" ht="15.75" customHeight="1">
      <c r="A46" s="75"/>
      <c r="B46" s="76"/>
      <c r="C46" s="84"/>
      <c r="D46" s="84"/>
      <c r="E46" s="98">
        <v>174</v>
      </c>
      <c r="F46" s="84"/>
      <c r="G46" s="88"/>
      <c r="H46" s="89"/>
      <c r="I46" s="90"/>
      <c r="J46" s="91"/>
      <c r="K46" s="101"/>
    </row>
    <row r="47" spans="1:11" ht="15.75" customHeight="1">
      <c r="A47" s="75"/>
      <c r="B47" s="76"/>
      <c r="C47" s="84"/>
      <c r="D47" s="84"/>
      <c r="E47" s="98">
        <v>396</v>
      </c>
      <c r="F47" s="84"/>
      <c r="G47" s="88"/>
      <c r="H47" s="89"/>
      <c r="I47" s="90"/>
      <c r="J47" s="91"/>
      <c r="K47" s="101"/>
    </row>
    <row r="48" spans="1:11" ht="15.75" customHeight="1">
      <c r="A48" s="75"/>
      <c r="B48" s="76"/>
      <c r="C48" s="84"/>
      <c r="D48" s="84"/>
      <c r="E48" s="98">
        <v>174</v>
      </c>
      <c r="F48" s="84"/>
      <c r="G48" s="88"/>
      <c r="H48" s="89"/>
      <c r="I48" s="90"/>
      <c r="J48" s="91"/>
      <c r="K48" s="101"/>
    </row>
    <row r="49" spans="1:11" ht="15.75" customHeight="1">
      <c r="A49" s="75"/>
      <c r="B49" s="76"/>
      <c r="C49" s="84"/>
      <c r="D49" s="84"/>
      <c r="E49" s="99" t="s">
        <v>259</v>
      </c>
      <c r="F49" s="84"/>
      <c r="G49" s="88">
        <f>744*200</f>
        <v>148800</v>
      </c>
      <c r="H49" s="89" t="s">
        <v>237</v>
      </c>
      <c r="I49" s="90">
        <v>70.41</v>
      </c>
      <c r="J49" s="91">
        <f>I49*G49</f>
        <v>10477008</v>
      </c>
      <c r="K49" s="101"/>
    </row>
    <row r="50" spans="1:11" ht="15.75" customHeight="1">
      <c r="A50" s="75"/>
      <c r="B50" s="76"/>
      <c r="C50" s="84"/>
      <c r="D50" s="84"/>
      <c r="E50" s="92"/>
      <c r="F50" s="84"/>
      <c r="G50" s="88"/>
      <c r="H50" s="89"/>
      <c r="I50" s="90"/>
      <c r="J50" s="91"/>
      <c r="K50" s="101"/>
    </row>
    <row r="51" spans="1:11" ht="41.25" customHeight="1">
      <c r="A51" s="75">
        <v>9</v>
      </c>
      <c r="B51" s="76" t="s">
        <v>239</v>
      </c>
      <c r="C51" s="84"/>
      <c r="D51" s="84"/>
      <c r="E51" s="92"/>
      <c r="F51" s="84"/>
      <c r="G51" s="88"/>
      <c r="H51" s="89"/>
      <c r="I51" s="90"/>
      <c r="J51" s="91"/>
      <c r="K51" s="101"/>
    </row>
    <row r="52" spans="1:11" ht="15.75" customHeight="1">
      <c r="A52" s="75"/>
      <c r="B52" s="76"/>
      <c r="C52" s="84"/>
      <c r="D52" s="84"/>
      <c r="E52" s="92"/>
      <c r="F52" s="84"/>
      <c r="G52" s="88"/>
      <c r="H52" s="89"/>
      <c r="I52" s="90"/>
      <c r="J52" s="91"/>
      <c r="K52" s="101"/>
    </row>
    <row r="53" spans="1:11" ht="15.75" customHeight="1">
      <c r="A53" s="75"/>
      <c r="B53" s="76" t="s">
        <v>228</v>
      </c>
      <c r="C53" s="84">
        <v>2</v>
      </c>
      <c r="D53" s="84">
        <v>3000</v>
      </c>
      <c r="E53" s="92">
        <v>0.2</v>
      </c>
      <c r="F53" s="84"/>
      <c r="G53" s="88">
        <f>E53*D53*C53</f>
        <v>1200</v>
      </c>
      <c r="H53" s="89" t="s">
        <v>187</v>
      </c>
      <c r="I53" s="90">
        <v>206.33</v>
      </c>
      <c r="J53" s="91">
        <f>I53*G53</f>
        <v>247596.00000000003</v>
      </c>
      <c r="K53" s="101" t="s">
        <v>240</v>
      </c>
    </row>
    <row r="54" spans="1:11" ht="15.75" customHeight="1">
      <c r="A54" s="75"/>
      <c r="B54" s="76" t="s">
        <v>260</v>
      </c>
      <c r="C54" s="84">
        <v>2</v>
      </c>
      <c r="D54" s="84">
        <v>400</v>
      </c>
      <c r="E54" s="92">
        <v>0.3</v>
      </c>
      <c r="F54" s="84"/>
      <c r="G54" s="88">
        <f>E54*D54*C54</f>
        <v>240</v>
      </c>
      <c r="H54" s="89" t="s">
        <v>187</v>
      </c>
      <c r="I54" s="90">
        <v>206.33</v>
      </c>
      <c r="J54" s="91">
        <f>I54*G54</f>
        <v>49519.200000000004</v>
      </c>
      <c r="K54" s="101" t="s">
        <v>240</v>
      </c>
    </row>
    <row r="55" spans="1:11" ht="15.75" customHeight="1">
      <c r="A55" s="75"/>
      <c r="B55" s="76" t="s">
        <v>261</v>
      </c>
      <c r="C55" s="84">
        <v>4</v>
      </c>
      <c r="D55" s="84">
        <v>400</v>
      </c>
      <c r="E55" s="92">
        <v>1.65</v>
      </c>
      <c r="F55" s="84"/>
      <c r="G55" s="88">
        <f>E55*D55*C55</f>
        <v>2640</v>
      </c>
      <c r="H55" s="89" t="s">
        <v>187</v>
      </c>
      <c r="I55" s="90">
        <v>395.83</v>
      </c>
      <c r="J55" s="91">
        <f>I55*G55</f>
        <v>1044991.2</v>
      </c>
      <c r="K55" s="101" t="s">
        <v>263</v>
      </c>
    </row>
    <row r="56" spans="1:11" ht="15.75" customHeight="1">
      <c r="A56" s="75"/>
      <c r="B56" s="76" t="s">
        <v>262</v>
      </c>
      <c r="C56" s="84">
        <v>1</v>
      </c>
      <c r="D56" s="84">
        <v>400</v>
      </c>
      <c r="E56" s="92">
        <v>0.95</v>
      </c>
      <c r="F56" s="84"/>
      <c r="G56" s="88">
        <f>E56*D56</f>
        <v>380</v>
      </c>
      <c r="H56" s="89" t="s">
        <v>187</v>
      </c>
      <c r="I56" s="90">
        <v>647.29</v>
      </c>
      <c r="J56" s="91">
        <f>I56*G56</f>
        <v>245970.19999999998</v>
      </c>
      <c r="K56" s="101" t="s">
        <v>264</v>
      </c>
    </row>
    <row r="57" spans="1:11" ht="15.75" customHeight="1">
      <c r="A57" s="75"/>
      <c r="B57" s="76"/>
      <c r="C57" s="84"/>
      <c r="D57" s="84"/>
      <c r="E57" s="92"/>
      <c r="F57" s="84"/>
      <c r="G57" s="88"/>
      <c r="H57" s="89"/>
      <c r="I57" s="90"/>
      <c r="J57" s="91"/>
      <c r="K57" s="101"/>
    </row>
    <row r="58" spans="1:11" ht="15.75" customHeight="1">
      <c r="A58" s="75"/>
      <c r="B58" s="76"/>
      <c r="C58" s="84"/>
      <c r="D58" s="84"/>
      <c r="E58" s="92"/>
      <c r="F58" s="84"/>
      <c r="G58" s="88"/>
      <c r="H58" s="89"/>
      <c r="I58" s="90"/>
      <c r="J58" s="91"/>
      <c r="K58" s="101"/>
    </row>
    <row r="59" spans="1:11" ht="15.75" customHeight="1">
      <c r="A59" s="75"/>
      <c r="B59" s="76"/>
      <c r="C59" s="84"/>
      <c r="D59" s="84"/>
      <c r="E59" s="92"/>
      <c r="F59" s="84"/>
      <c r="G59" s="88"/>
      <c r="H59" s="89"/>
      <c r="I59" s="90"/>
      <c r="J59" s="91"/>
      <c r="K59" s="101"/>
    </row>
    <row r="60" spans="1:11" ht="70.5" customHeight="1">
      <c r="A60" s="75">
        <v>10</v>
      </c>
      <c r="B60" s="76" t="s">
        <v>242</v>
      </c>
      <c r="C60" s="84"/>
      <c r="D60" s="84"/>
      <c r="E60" s="92"/>
      <c r="F60" s="84"/>
      <c r="G60" s="88"/>
      <c r="H60" s="89"/>
      <c r="I60" s="90"/>
      <c r="J60" s="91"/>
      <c r="K60" s="101"/>
    </row>
    <row r="61" spans="1:11" ht="15.75" customHeight="1">
      <c r="A61" s="75"/>
      <c r="B61" s="76" t="s">
        <v>241</v>
      </c>
      <c r="C61" s="84">
        <v>2</v>
      </c>
      <c r="D61" s="84">
        <v>3000</v>
      </c>
      <c r="E61" s="92">
        <v>3.5</v>
      </c>
      <c r="F61" s="84">
        <v>1</v>
      </c>
      <c r="G61" s="88">
        <f>F61*E61*D61*C61</f>
        <v>21000</v>
      </c>
      <c r="H61" s="89" t="s">
        <v>186</v>
      </c>
      <c r="I61" s="90">
        <v>114.96</v>
      </c>
      <c r="J61" s="91">
        <f>I61*G61</f>
        <v>2414160</v>
      </c>
      <c r="K61" s="101" t="s">
        <v>243</v>
      </c>
    </row>
    <row r="62" spans="1:11" ht="15.75" customHeight="1">
      <c r="A62" s="75"/>
      <c r="B62" s="76"/>
      <c r="C62" s="84"/>
      <c r="D62" s="84"/>
      <c r="E62" s="92"/>
      <c r="F62" s="84"/>
      <c r="G62" s="88"/>
      <c r="H62" s="89"/>
      <c r="I62" s="90"/>
      <c r="J62" s="91"/>
      <c r="K62" s="101"/>
    </row>
    <row r="63" spans="1:11" ht="15.75" customHeight="1">
      <c r="A63" s="75">
        <v>11</v>
      </c>
      <c r="B63" s="76" t="s">
        <v>244</v>
      </c>
      <c r="C63" s="84">
        <v>1</v>
      </c>
      <c r="D63" s="84">
        <v>3000</v>
      </c>
      <c r="E63" s="92">
        <v>8.5</v>
      </c>
      <c r="F63" s="84"/>
      <c r="G63" s="88">
        <f>E63*D63</f>
        <v>25500</v>
      </c>
      <c r="H63" s="89" t="s">
        <v>187</v>
      </c>
      <c r="I63" s="90">
        <v>85</v>
      </c>
      <c r="J63" s="91">
        <f>G63*I63</f>
        <v>2167500</v>
      </c>
      <c r="K63" s="101" t="s">
        <v>247</v>
      </c>
    </row>
    <row r="64" spans="1:11" ht="15.75" customHeight="1">
      <c r="A64" s="75"/>
      <c r="B64" s="76"/>
      <c r="C64" s="84"/>
      <c r="D64" s="84"/>
      <c r="E64" s="92"/>
      <c r="F64" s="84"/>
      <c r="G64" s="88"/>
      <c r="H64" s="89"/>
      <c r="I64" s="90"/>
      <c r="J64" s="91"/>
      <c r="K64" s="101"/>
    </row>
    <row r="65" spans="1:11" ht="15.75" customHeight="1">
      <c r="A65" s="75">
        <v>12</v>
      </c>
      <c r="B65" s="76" t="s">
        <v>245</v>
      </c>
      <c r="C65" s="84">
        <v>1</v>
      </c>
      <c r="D65" s="84">
        <v>3000</v>
      </c>
      <c r="E65" s="92">
        <v>8.5</v>
      </c>
      <c r="F65" s="84"/>
      <c r="G65" s="88">
        <f>E65*D65</f>
        <v>25500</v>
      </c>
      <c r="H65" s="89" t="s">
        <v>187</v>
      </c>
      <c r="I65" s="90">
        <v>210</v>
      </c>
      <c r="J65" s="91">
        <f>I65*G65</f>
        <v>5355000</v>
      </c>
      <c r="K65" s="101" t="s">
        <v>247</v>
      </c>
    </row>
    <row r="66" spans="1:11" ht="15.75" customHeight="1">
      <c r="A66" s="75"/>
      <c r="B66" s="76"/>
      <c r="C66" s="84"/>
      <c r="D66" s="84"/>
      <c r="E66" s="92"/>
      <c r="F66" s="84"/>
      <c r="G66" s="88"/>
      <c r="H66" s="89"/>
      <c r="I66" s="90"/>
      <c r="J66" s="91"/>
      <c r="K66" s="101"/>
    </row>
    <row r="67" spans="1:11" ht="92.25" customHeight="1">
      <c r="A67" s="75">
        <v>13</v>
      </c>
      <c r="B67" s="76" t="s">
        <v>246</v>
      </c>
      <c r="C67" s="84"/>
      <c r="D67" s="84"/>
      <c r="E67" s="92"/>
      <c r="F67" s="84"/>
      <c r="G67" s="88"/>
      <c r="H67" s="89"/>
      <c r="I67" s="90"/>
      <c r="J67" s="91"/>
      <c r="K67" s="101"/>
    </row>
    <row r="68" spans="1:11" ht="15" customHeight="1">
      <c r="A68" s="75"/>
      <c r="B68" s="76"/>
      <c r="C68" s="84"/>
      <c r="D68" s="84"/>
      <c r="E68" s="92"/>
      <c r="F68" s="84"/>
      <c r="G68" s="88"/>
      <c r="H68" s="89"/>
      <c r="I68" s="90"/>
      <c r="J68" s="91"/>
      <c r="K68" s="101"/>
    </row>
    <row r="69" spans="1:11" ht="15" customHeight="1">
      <c r="A69" s="75"/>
      <c r="B69" s="76" t="s">
        <v>269</v>
      </c>
      <c r="C69" s="84">
        <v>1</v>
      </c>
      <c r="D69" s="84">
        <v>3000</v>
      </c>
      <c r="E69" s="92">
        <v>8.5</v>
      </c>
      <c r="F69" s="84">
        <v>0.25</v>
      </c>
      <c r="G69" s="88">
        <f>F69*E69*D69</f>
        <v>6375</v>
      </c>
      <c r="H69" s="89" t="s">
        <v>186</v>
      </c>
      <c r="I69" s="90">
        <v>1579.89</v>
      </c>
      <c r="J69" s="91">
        <f>I69*G69</f>
        <v>10071798.75</v>
      </c>
      <c r="K69" s="101">
        <v>16.77</v>
      </c>
    </row>
    <row r="70" spans="1:11" ht="15" customHeight="1">
      <c r="A70" s="75"/>
      <c r="B70" s="76" t="s">
        <v>270</v>
      </c>
      <c r="C70" s="84">
        <v>1</v>
      </c>
      <c r="D70" s="84">
        <v>1500</v>
      </c>
      <c r="E70" s="92">
        <v>22</v>
      </c>
      <c r="F70" s="84">
        <v>0.25</v>
      </c>
      <c r="G70" s="88">
        <f>F70*E70*D70</f>
        <v>8250</v>
      </c>
      <c r="H70" s="89" t="s">
        <v>271</v>
      </c>
      <c r="I70" s="90">
        <v>1579.89</v>
      </c>
      <c r="J70" s="91">
        <f>I70*G70</f>
        <v>13034092.5</v>
      </c>
      <c r="K70" s="101"/>
    </row>
    <row r="71" spans="1:11" ht="15" customHeight="1">
      <c r="A71" s="75"/>
      <c r="B71" s="76"/>
      <c r="C71" s="84"/>
      <c r="D71" s="84"/>
      <c r="E71" s="92"/>
      <c r="F71" s="84"/>
      <c r="G71" s="88"/>
      <c r="H71" s="89"/>
      <c r="I71" s="90"/>
      <c r="J71" s="91"/>
      <c r="K71" s="101"/>
    </row>
    <row r="72" spans="1:11" ht="41.25" customHeight="1">
      <c r="A72" s="75">
        <v>14</v>
      </c>
      <c r="B72" s="76" t="s">
        <v>248</v>
      </c>
      <c r="C72" s="84"/>
      <c r="D72" s="84"/>
      <c r="E72" s="92"/>
      <c r="F72" s="84"/>
      <c r="G72" s="88"/>
      <c r="H72" s="89"/>
      <c r="I72" s="90"/>
      <c r="J72" s="91"/>
      <c r="K72" s="101"/>
    </row>
    <row r="73" spans="1:11" ht="15" customHeight="1">
      <c r="A73" s="75"/>
      <c r="B73" s="76"/>
      <c r="C73" s="84"/>
      <c r="D73" s="84"/>
      <c r="E73" s="92"/>
      <c r="F73" s="84"/>
      <c r="G73" s="88"/>
      <c r="H73" s="89"/>
      <c r="I73" s="90"/>
      <c r="J73" s="91"/>
      <c r="K73" s="101"/>
    </row>
    <row r="74" spans="1:11" ht="15" customHeight="1">
      <c r="A74" s="75"/>
      <c r="B74" s="76" t="s">
        <v>269</v>
      </c>
      <c r="C74" s="84">
        <v>1</v>
      </c>
      <c r="D74" s="84">
        <v>3000</v>
      </c>
      <c r="E74" s="92">
        <v>8.5</v>
      </c>
      <c r="F74" s="84"/>
      <c r="G74" s="88">
        <f>E74*D74</f>
        <v>25500</v>
      </c>
      <c r="H74" s="89" t="s">
        <v>187</v>
      </c>
      <c r="I74" s="90">
        <v>12</v>
      </c>
      <c r="J74" s="91">
        <f>I74*G74</f>
        <v>306000</v>
      </c>
      <c r="K74" s="101" t="s">
        <v>249</v>
      </c>
    </row>
    <row r="75" spans="1:11" ht="15" customHeight="1">
      <c r="A75" s="75"/>
      <c r="B75" s="76" t="s">
        <v>270</v>
      </c>
      <c r="C75" s="84">
        <v>1</v>
      </c>
      <c r="D75" s="84">
        <v>1500</v>
      </c>
      <c r="E75" s="92">
        <v>22</v>
      </c>
      <c r="F75" s="84"/>
      <c r="G75" s="88">
        <f>E75*D75</f>
        <v>33000</v>
      </c>
      <c r="H75" s="89" t="s">
        <v>186</v>
      </c>
      <c r="I75" s="90">
        <v>12</v>
      </c>
      <c r="J75" s="91">
        <f>I75*G75</f>
        <v>396000</v>
      </c>
      <c r="K75" s="101"/>
    </row>
    <row r="76" spans="1:11" ht="15" customHeight="1">
      <c r="A76" s="75"/>
      <c r="B76" s="76"/>
      <c r="C76" s="84"/>
      <c r="D76" s="84"/>
      <c r="E76" s="92"/>
      <c r="F76" s="84"/>
      <c r="G76" s="88"/>
      <c r="H76" s="89"/>
      <c r="I76" s="90"/>
      <c r="J76" s="91"/>
      <c r="K76" s="101"/>
    </row>
    <row r="77" spans="1:11" ht="90" customHeight="1">
      <c r="A77" s="75">
        <v>15</v>
      </c>
      <c r="B77" s="76" t="s">
        <v>250</v>
      </c>
      <c r="C77" s="84"/>
      <c r="D77" s="84"/>
      <c r="E77" s="92"/>
      <c r="F77" s="84"/>
      <c r="G77" s="88"/>
      <c r="H77" s="89"/>
      <c r="I77" s="90"/>
      <c r="J77" s="91"/>
      <c r="K77" s="101"/>
    </row>
    <row r="78" spans="1:11" ht="15" customHeight="1">
      <c r="A78" s="75"/>
      <c r="B78" s="76"/>
      <c r="C78" s="84"/>
      <c r="D78" s="84"/>
      <c r="E78" s="92"/>
      <c r="F78" s="84"/>
      <c r="G78" s="88"/>
      <c r="H78" s="89"/>
      <c r="I78" s="90"/>
      <c r="J78" s="91"/>
      <c r="K78" s="101"/>
    </row>
    <row r="79" spans="1:11" ht="15" customHeight="1">
      <c r="A79" s="75"/>
      <c r="B79" s="76" t="s">
        <v>269</v>
      </c>
      <c r="C79" s="84">
        <v>1</v>
      </c>
      <c r="D79" s="84">
        <v>3000</v>
      </c>
      <c r="E79" s="92">
        <v>8.5</v>
      </c>
      <c r="F79" s="84"/>
      <c r="G79" s="88">
        <f>E79*D79</f>
        <v>25500</v>
      </c>
      <c r="H79" s="89" t="s">
        <v>187</v>
      </c>
      <c r="I79" s="90">
        <v>1379.64</v>
      </c>
      <c r="J79" s="91">
        <f>I79*G79</f>
        <v>35180820</v>
      </c>
      <c r="K79" s="101" t="s">
        <v>251</v>
      </c>
    </row>
    <row r="80" spans="1:11" ht="15" customHeight="1">
      <c r="A80" s="75"/>
      <c r="B80" s="76" t="s">
        <v>270</v>
      </c>
      <c r="C80" s="84">
        <v>1</v>
      </c>
      <c r="D80" s="84">
        <v>1500</v>
      </c>
      <c r="E80" s="92">
        <v>22</v>
      </c>
      <c r="F80" s="84"/>
      <c r="G80" s="88">
        <f>E80*D80</f>
        <v>33000</v>
      </c>
      <c r="H80" s="89" t="s">
        <v>187</v>
      </c>
      <c r="I80" s="90">
        <v>1379.64</v>
      </c>
      <c r="J80" s="91">
        <f>I80*G80</f>
        <v>45528120</v>
      </c>
      <c r="K80" s="101"/>
    </row>
    <row r="81" spans="1:11" ht="15" customHeight="1">
      <c r="A81" s="75"/>
      <c r="B81" s="76"/>
      <c r="C81" s="84"/>
      <c r="D81" s="84"/>
      <c r="E81" s="92"/>
      <c r="F81" s="84"/>
      <c r="G81" s="88"/>
      <c r="H81" s="89"/>
      <c r="I81" s="90"/>
      <c r="J81" s="91"/>
      <c r="K81" s="101"/>
    </row>
    <row r="82" spans="1:11" ht="15" customHeight="1">
      <c r="A82" s="75"/>
      <c r="B82" s="76"/>
      <c r="C82" s="84"/>
      <c r="D82" s="84"/>
      <c r="E82" s="92"/>
      <c r="F82" s="84"/>
      <c r="G82" s="88"/>
      <c r="H82" s="89"/>
      <c r="I82" s="90"/>
      <c r="J82" s="91"/>
      <c r="K82" s="101"/>
    </row>
    <row r="83" spans="1:11" ht="89.25" customHeight="1">
      <c r="A83" s="75">
        <v>16</v>
      </c>
      <c r="B83" s="76" t="s">
        <v>266</v>
      </c>
      <c r="C83" s="84"/>
      <c r="D83" s="84"/>
      <c r="E83" s="92"/>
      <c r="F83" s="84"/>
      <c r="G83" s="88"/>
      <c r="H83" s="89"/>
      <c r="I83" s="90"/>
      <c r="J83" s="91"/>
      <c r="K83" s="101"/>
    </row>
    <row r="84" spans="1:11" ht="15" customHeight="1">
      <c r="A84" s="75"/>
      <c r="B84" s="76"/>
      <c r="C84" s="84"/>
      <c r="D84" s="84"/>
      <c r="E84" s="92"/>
      <c r="F84" s="84"/>
      <c r="G84" s="88"/>
      <c r="H84" s="89"/>
      <c r="I84" s="90"/>
      <c r="J84" s="91"/>
      <c r="K84" s="101"/>
    </row>
    <row r="85" spans="1:11" ht="15" customHeight="1">
      <c r="A85" s="75"/>
      <c r="B85" s="76" t="s">
        <v>265</v>
      </c>
      <c r="C85" s="84">
        <v>1</v>
      </c>
      <c r="D85" s="84">
        <v>3000</v>
      </c>
      <c r="E85" s="92">
        <v>20</v>
      </c>
      <c r="F85" s="84">
        <v>1.85</v>
      </c>
      <c r="G85" s="88">
        <f>F85*E85*D85</f>
        <v>111000</v>
      </c>
      <c r="H85" s="89" t="s">
        <v>186</v>
      </c>
      <c r="I85" s="90"/>
      <c r="J85" s="91"/>
      <c r="K85" s="101"/>
    </row>
    <row r="86" spans="1:11" ht="15" customHeight="1">
      <c r="A86" s="75"/>
      <c r="B86" s="76" t="s">
        <v>267</v>
      </c>
      <c r="C86" s="84">
        <v>1</v>
      </c>
      <c r="D86" s="227" t="s">
        <v>268</v>
      </c>
      <c r="E86" s="229"/>
      <c r="F86" s="84">
        <v>2</v>
      </c>
      <c r="G86" s="88">
        <f>320000*2</f>
        <v>640000</v>
      </c>
      <c r="H86" s="89"/>
      <c r="I86" s="90"/>
      <c r="J86" s="91"/>
      <c r="K86" s="101"/>
    </row>
    <row r="87" spans="1:11" ht="15" customHeight="1">
      <c r="A87" s="75"/>
      <c r="B87" s="76"/>
      <c r="C87" s="84"/>
      <c r="D87" s="84"/>
      <c r="E87" s="92"/>
      <c r="F87" s="84"/>
      <c r="G87" s="88"/>
      <c r="H87" s="89"/>
      <c r="I87" s="90"/>
      <c r="J87" s="91"/>
      <c r="K87" s="101"/>
    </row>
    <row r="88" spans="1:11" ht="15" customHeight="1">
      <c r="A88" s="75"/>
      <c r="B88" s="76"/>
      <c r="C88" s="84"/>
      <c r="D88" s="84"/>
      <c r="E88" s="92"/>
      <c r="F88" s="84"/>
      <c r="G88" s="88">
        <f>SUM(G85:G87)</f>
        <v>751000</v>
      </c>
      <c r="H88" s="89" t="s">
        <v>186</v>
      </c>
      <c r="I88" s="90">
        <v>670</v>
      </c>
      <c r="J88" s="91">
        <f>I88*G88</f>
        <v>503170000</v>
      </c>
      <c r="K88" s="101" t="s">
        <v>285</v>
      </c>
    </row>
    <row r="89" spans="1:11" ht="15" customHeight="1">
      <c r="A89" s="75"/>
      <c r="B89" s="76"/>
      <c r="C89" s="84"/>
      <c r="D89" s="84"/>
      <c r="E89" s="92"/>
      <c r="F89" s="84"/>
      <c r="G89" s="88"/>
      <c r="H89" s="89"/>
      <c r="I89" s="90"/>
      <c r="J89" s="91"/>
      <c r="K89" s="101"/>
    </row>
    <row r="90" spans="1:11" ht="15" customHeight="1">
      <c r="A90" s="75">
        <v>17</v>
      </c>
      <c r="B90" s="76" t="s">
        <v>283</v>
      </c>
      <c r="C90" s="84"/>
      <c r="D90" s="84"/>
      <c r="E90" s="92"/>
      <c r="F90" s="84"/>
      <c r="G90" s="88"/>
      <c r="H90" s="89"/>
      <c r="I90" s="90"/>
      <c r="J90" s="91"/>
      <c r="K90" s="101"/>
    </row>
    <row r="91" spans="1:11" ht="15" customHeight="1">
      <c r="A91" s="75"/>
      <c r="B91" s="76" t="s">
        <v>284</v>
      </c>
      <c r="C91" s="84">
        <v>2</v>
      </c>
      <c r="D91" s="84">
        <v>3000</v>
      </c>
      <c r="E91" s="92"/>
      <c r="F91" s="84">
        <v>2.72</v>
      </c>
      <c r="G91" s="88">
        <f>F91*D91*C91</f>
        <v>16320.000000000002</v>
      </c>
      <c r="H91" s="89" t="s">
        <v>187</v>
      </c>
      <c r="I91" s="90">
        <v>220.52</v>
      </c>
      <c r="J91" s="91">
        <f>I91*G91</f>
        <v>3598886.4000000004</v>
      </c>
      <c r="K91" s="101" t="s">
        <v>286</v>
      </c>
    </row>
    <row r="92" spans="1:11" ht="15" customHeight="1">
      <c r="A92" s="75"/>
      <c r="B92" s="76"/>
      <c r="C92" s="84"/>
      <c r="D92" s="84"/>
      <c r="E92" s="92"/>
      <c r="F92" s="84"/>
      <c r="G92" s="88"/>
      <c r="H92" s="89"/>
      <c r="I92" s="90"/>
      <c r="J92" s="91"/>
      <c r="K92" s="101"/>
    </row>
    <row r="93" spans="1:11" ht="54.75" customHeight="1">
      <c r="A93" s="75">
        <v>18</v>
      </c>
      <c r="B93" s="76" t="s">
        <v>287</v>
      </c>
      <c r="C93" s="84"/>
      <c r="D93" s="84"/>
      <c r="E93" s="92"/>
      <c r="F93" s="84"/>
      <c r="G93" s="88"/>
      <c r="H93" s="89"/>
      <c r="I93" s="90"/>
      <c r="J93" s="91"/>
      <c r="K93" s="101"/>
    </row>
    <row r="94" spans="1:11" ht="15" customHeight="1">
      <c r="A94" s="75"/>
      <c r="B94" s="76"/>
      <c r="C94" s="84"/>
      <c r="D94" s="84"/>
      <c r="E94" s="92"/>
      <c r="F94" s="84"/>
      <c r="G94" s="88"/>
      <c r="H94" s="89"/>
      <c r="I94" s="90"/>
      <c r="J94" s="91"/>
      <c r="K94" s="101"/>
    </row>
    <row r="95" spans="1:11" ht="15" customHeight="1">
      <c r="A95" s="75"/>
      <c r="B95" s="76" t="s">
        <v>279</v>
      </c>
      <c r="C95" s="84">
        <v>1</v>
      </c>
      <c r="D95" s="84">
        <v>3000</v>
      </c>
      <c r="E95" s="92">
        <v>1.5</v>
      </c>
      <c r="F95" s="84"/>
      <c r="G95" s="88">
        <f>E95*D95</f>
        <v>4500</v>
      </c>
      <c r="H95" s="89" t="s">
        <v>187</v>
      </c>
      <c r="I95" s="90">
        <v>309.83999999999997</v>
      </c>
      <c r="J95" s="91">
        <f>I95*G95</f>
        <v>1394280</v>
      </c>
      <c r="K95" s="101" t="s">
        <v>288</v>
      </c>
    </row>
    <row r="96" spans="1:11" ht="15" customHeight="1">
      <c r="A96" s="75"/>
      <c r="B96" s="76"/>
      <c r="C96" s="84"/>
      <c r="D96" s="84"/>
      <c r="E96" s="92"/>
      <c r="F96" s="84"/>
      <c r="G96" s="88"/>
      <c r="H96" s="89"/>
      <c r="I96" s="90"/>
      <c r="J96" s="91"/>
      <c r="K96" s="101"/>
    </row>
    <row r="97" spans="1:11" ht="15" customHeight="1">
      <c r="A97" s="75"/>
      <c r="B97" s="76"/>
      <c r="C97" s="84"/>
      <c r="D97" s="84"/>
      <c r="E97" s="92"/>
      <c r="F97" s="84"/>
      <c r="G97" s="88"/>
      <c r="H97" s="89"/>
      <c r="I97" s="90"/>
      <c r="J97" s="91"/>
      <c r="K97" s="101"/>
    </row>
    <row r="98" spans="1:11" ht="15" customHeight="1">
      <c r="A98" s="75"/>
      <c r="B98" s="76"/>
      <c r="C98" s="84"/>
      <c r="D98" s="84"/>
      <c r="E98" s="92"/>
      <c r="F98" s="84"/>
      <c r="G98" s="88"/>
      <c r="H98" s="89"/>
      <c r="I98" s="90"/>
      <c r="J98" s="91"/>
      <c r="K98" s="101"/>
    </row>
    <row r="99" spans="1:11" ht="15" customHeight="1">
      <c r="A99" s="75"/>
      <c r="B99" s="76"/>
      <c r="C99" s="84"/>
      <c r="D99" s="84"/>
      <c r="E99" s="92"/>
      <c r="F99" s="84"/>
      <c r="G99" s="88"/>
      <c r="H99" s="89"/>
      <c r="I99" s="90"/>
      <c r="J99" s="91"/>
      <c r="K99" s="101"/>
    </row>
    <row r="100" spans="1:11" ht="15" customHeight="1">
      <c r="A100" s="75"/>
      <c r="B100" s="76"/>
      <c r="C100" s="84"/>
      <c r="D100" s="84"/>
      <c r="E100" s="92"/>
      <c r="F100" s="84"/>
      <c r="G100" s="88"/>
      <c r="H100" s="89"/>
      <c r="I100" s="90"/>
      <c r="J100" s="91">
        <f>SUM(J10:J99)</f>
        <v>663859533.77999997</v>
      </c>
      <c r="K100" s="101"/>
    </row>
    <row r="101" spans="1:11" ht="15" customHeight="1">
      <c r="A101" s="75"/>
      <c r="B101" s="76"/>
      <c r="C101" s="84"/>
      <c r="D101" s="84"/>
      <c r="E101" s="92"/>
      <c r="F101" s="84"/>
      <c r="G101" s="88"/>
      <c r="H101" s="89"/>
      <c r="I101" s="90"/>
      <c r="J101" s="91"/>
      <c r="K101" s="101"/>
    </row>
    <row r="102" spans="1:11" ht="15" customHeight="1">
      <c r="A102" s="75"/>
      <c r="B102" s="76"/>
      <c r="C102" s="84"/>
      <c r="D102" s="84"/>
      <c r="E102" s="92"/>
      <c r="F102" s="84"/>
      <c r="G102" s="88" t="s">
        <v>272</v>
      </c>
      <c r="H102" s="89" t="s">
        <v>273</v>
      </c>
      <c r="I102" s="90"/>
      <c r="J102" s="91">
        <f>J100*1.5%</f>
        <v>9957893.0066999998</v>
      </c>
      <c r="K102" s="101"/>
    </row>
    <row r="103" spans="1:11" ht="15" customHeight="1">
      <c r="A103" s="75"/>
      <c r="B103" s="76"/>
      <c r="C103" s="84"/>
      <c r="D103" s="84"/>
      <c r="E103" s="92"/>
      <c r="F103" s="84"/>
      <c r="G103" s="88"/>
      <c r="H103" s="89"/>
      <c r="I103" s="90"/>
      <c r="J103" s="91"/>
      <c r="K103" s="101"/>
    </row>
    <row r="104" spans="1:11" ht="15.75" customHeight="1">
      <c r="A104" s="75"/>
      <c r="B104" s="76"/>
      <c r="C104" s="84"/>
      <c r="D104" s="84"/>
      <c r="E104" s="92"/>
      <c r="F104" s="84"/>
      <c r="G104" s="88"/>
      <c r="H104" s="89"/>
      <c r="I104" s="90"/>
      <c r="J104" s="91">
        <f>SUM(J100:J103)</f>
        <v>673817426.78670001</v>
      </c>
      <c r="K104" s="101"/>
    </row>
    <row r="105" spans="1:11" ht="14.25" customHeight="1">
      <c r="A105" s="75"/>
      <c r="B105" s="76"/>
      <c r="C105" s="84"/>
      <c r="D105" s="84"/>
      <c r="E105" s="84"/>
      <c r="F105" s="84"/>
      <c r="G105" s="88" t="s">
        <v>272</v>
      </c>
      <c r="H105" s="87" t="s">
        <v>274</v>
      </c>
      <c r="I105" s="86"/>
      <c r="J105" s="87">
        <f>J104*2%</f>
        <v>13476348.535734</v>
      </c>
      <c r="K105" s="69"/>
    </row>
    <row r="106" spans="1:11" ht="16.5" customHeight="1">
      <c r="A106" s="75"/>
      <c r="B106" s="76"/>
      <c r="C106" s="84"/>
      <c r="D106" s="84"/>
      <c r="E106" s="84"/>
      <c r="F106" s="84"/>
      <c r="G106" s="88"/>
      <c r="H106" s="89"/>
      <c r="I106" s="90"/>
      <c r="J106" s="91"/>
      <c r="K106" s="101"/>
    </row>
    <row r="107" spans="1:11">
      <c r="A107" s="75"/>
      <c r="B107" s="76"/>
      <c r="C107" s="84"/>
      <c r="D107" s="84"/>
      <c r="E107" s="84"/>
      <c r="F107" s="84"/>
      <c r="G107" s="93"/>
      <c r="H107" s="87"/>
      <c r="I107" s="86"/>
      <c r="J107" s="100">
        <f>SUM(J104:J106)</f>
        <v>687293775.32243407</v>
      </c>
      <c r="K107" s="69"/>
    </row>
    <row r="108" spans="1:11">
      <c r="A108" s="75"/>
      <c r="B108" s="76"/>
      <c r="C108" s="84"/>
      <c r="D108" s="84"/>
      <c r="E108" s="84"/>
      <c r="F108" s="84"/>
      <c r="G108" s="93"/>
      <c r="H108" s="87"/>
      <c r="I108" s="86"/>
      <c r="J108" s="87"/>
      <c r="K108" s="69"/>
    </row>
    <row r="109" spans="1:11">
      <c r="A109" s="75"/>
      <c r="B109" s="76"/>
      <c r="C109" s="84"/>
      <c r="D109" s="84"/>
      <c r="E109" s="84"/>
      <c r="F109" s="84"/>
      <c r="G109" s="93" t="s">
        <v>272</v>
      </c>
      <c r="H109" s="87" t="s">
        <v>275</v>
      </c>
      <c r="I109" s="86"/>
      <c r="J109" s="87">
        <f>J100*18%</f>
        <v>119494716.08039999</v>
      </c>
      <c r="K109" s="69"/>
    </row>
    <row r="110" spans="1:11">
      <c r="A110" s="75"/>
      <c r="B110" s="76"/>
      <c r="C110" s="84"/>
      <c r="D110" s="84"/>
      <c r="E110" s="84"/>
      <c r="F110" s="84"/>
      <c r="G110" s="93"/>
      <c r="H110" s="87"/>
      <c r="I110" s="86"/>
      <c r="J110" s="87"/>
      <c r="K110" s="69"/>
    </row>
    <row r="111" spans="1:11">
      <c r="A111" s="75"/>
      <c r="B111" s="76"/>
      <c r="C111" s="84"/>
      <c r="D111" s="84"/>
      <c r="E111" s="84"/>
      <c r="F111" s="84"/>
      <c r="G111" s="88"/>
      <c r="H111" s="89"/>
      <c r="I111" s="90"/>
      <c r="J111" s="91">
        <f>SUM(J107:J110)</f>
        <v>806788491.40283406</v>
      </c>
      <c r="K111" s="101"/>
    </row>
    <row r="112" spans="1:11">
      <c r="A112" s="94"/>
      <c r="B112" s="95"/>
      <c r="C112" s="96"/>
      <c r="D112" s="96"/>
      <c r="E112" s="96"/>
      <c r="F112" s="96"/>
      <c r="G112" s="97"/>
      <c r="H112" s="89"/>
      <c r="I112" s="90"/>
      <c r="J112" s="91"/>
      <c r="K112" s="101"/>
    </row>
    <row r="113" spans="1:11">
      <c r="A113" s="94"/>
      <c r="B113" s="95"/>
      <c r="C113" s="96"/>
      <c r="D113" s="96"/>
      <c r="E113" s="96"/>
      <c r="F113" s="96"/>
      <c r="G113" s="97"/>
      <c r="H113" s="89"/>
      <c r="I113" s="90" t="s">
        <v>221</v>
      </c>
      <c r="J113" s="91">
        <v>80.7</v>
      </c>
      <c r="K113" s="101"/>
    </row>
    <row r="114" spans="1:11">
      <c r="A114" s="94"/>
      <c r="B114" s="95"/>
      <c r="C114" s="96"/>
      <c r="D114" s="96"/>
      <c r="E114" s="96"/>
      <c r="F114" s="96"/>
      <c r="G114" s="97"/>
      <c r="H114" s="89"/>
      <c r="I114" s="90"/>
      <c r="J114" s="91"/>
      <c r="K114" s="101"/>
    </row>
    <row r="115" spans="1:11">
      <c r="A115" s="94"/>
      <c r="B115" s="95"/>
      <c r="C115" s="96"/>
      <c r="D115" s="96"/>
      <c r="E115" s="96"/>
      <c r="F115" s="96"/>
      <c r="G115" s="97"/>
      <c r="H115" s="89"/>
      <c r="I115" s="90"/>
      <c r="J115" s="91"/>
      <c r="K115" s="101"/>
    </row>
    <row r="116" spans="1:11">
      <c r="A116" s="94"/>
      <c r="B116" s="95"/>
      <c r="C116" s="96"/>
      <c r="D116" s="96"/>
      <c r="E116" s="96"/>
      <c r="F116" s="96"/>
      <c r="G116" s="97"/>
      <c r="H116" s="89"/>
      <c r="I116" s="90"/>
      <c r="J116" s="91"/>
      <c r="K116" s="101"/>
    </row>
    <row r="117" spans="1:11">
      <c r="A117" s="94"/>
      <c r="B117" s="95"/>
      <c r="C117" s="96"/>
      <c r="D117" s="96"/>
      <c r="E117" s="96"/>
      <c r="F117" s="96"/>
      <c r="G117" s="88"/>
      <c r="H117" s="89"/>
      <c r="I117" s="90"/>
      <c r="J117" s="91"/>
      <c r="K117" s="101"/>
    </row>
    <row r="118" spans="1:11">
      <c r="A118"/>
      <c r="G118"/>
      <c r="H118"/>
    </row>
    <row r="119" spans="1:11">
      <c r="A119"/>
      <c r="G119"/>
      <c r="H119"/>
    </row>
    <row r="120" spans="1:11">
      <c r="A120"/>
      <c r="G120"/>
      <c r="H120"/>
    </row>
    <row r="121" spans="1:11">
      <c r="A121"/>
      <c r="G121"/>
      <c r="H121"/>
    </row>
    <row r="122" spans="1:11">
      <c r="A122"/>
      <c r="G122"/>
      <c r="H122"/>
    </row>
    <row r="123" spans="1:11">
      <c r="A123"/>
      <c r="G123"/>
      <c r="H123"/>
    </row>
    <row r="124" spans="1:11">
      <c r="A124"/>
      <c r="G124"/>
      <c r="H124"/>
    </row>
    <row r="125" spans="1:11">
      <c r="A125"/>
      <c r="G125"/>
      <c r="H125"/>
    </row>
    <row r="126" spans="1:11">
      <c r="A126"/>
      <c r="G126"/>
      <c r="H126"/>
    </row>
    <row r="127" spans="1:11">
      <c r="A127"/>
      <c r="G127"/>
      <c r="H127"/>
    </row>
    <row r="128" spans="1:11">
      <c r="A128"/>
      <c r="G128"/>
      <c r="H128"/>
    </row>
    <row r="129" spans="1:8">
      <c r="A129"/>
      <c r="G129"/>
      <c r="H129"/>
    </row>
    <row r="130" spans="1:8">
      <c r="A130"/>
      <c r="G130"/>
      <c r="H130"/>
    </row>
    <row r="131" spans="1:8">
      <c r="A131"/>
      <c r="G131"/>
      <c r="H131"/>
    </row>
    <row r="132" spans="1:8" ht="15.75" customHeight="1">
      <c r="A132"/>
      <c r="G132"/>
      <c r="H132"/>
    </row>
    <row r="133" spans="1:8" ht="13.5" customHeight="1">
      <c r="A133"/>
      <c r="G133"/>
      <c r="H133"/>
    </row>
    <row r="134" spans="1:8" ht="15" customHeight="1">
      <c r="A134"/>
      <c r="G134"/>
      <c r="H134"/>
    </row>
    <row r="135" spans="1:8" ht="55.5" customHeight="1">
      <c r="A135"/>
      <c r="G135"/>
      <c r="H135"/>
    </row>
    <row r="136" spans="1:8" ht="17.25" customHeight="1">
      <c r="A136"/>
      <c r="G136"/>
      <c r="H136"/>
    </row>
    <row r="137" spans="1:8" ht="17.25" customHeight="1">
      <c r="A137"/>
      <c r="G137"/>
      <c r="H137"/>
    </row>
    <row r="138" spans="1:8" ht="17.25" customHeight="1">
      <c r="A138"/>
      <c r="G138"/>
      <c r="H138"/>
    </row>
    <row r="139" spans="1:8" ht="17.25" customHeight="1">
      <c r="A139"/>
      <c r="G139"/>
      <c r="H139"/>
    </row>
    <row r="140" spans="1:8" ht="17.25" customHeight="1">
      <c r="A140"/>
      <c r="G140"/>
      <c r="H140"/>
    </row>
    <row r="141" spans="1:8" ht="13.5" customHeight="1">
      <c r="A141"/>
      <c r="G141"/>
      <c r="H141"/>
    </row>
    <row r="142" spans="1:8" ht="17.25" customHeight="1">
      <c r="A142"/>
      <c r="G142"/>
      <c r="H142"/>
    </row>
    <row r="143" spans="1:8" ht="156" customHeight="1">
      <c r="A143"/>
      <c r="G143"/>
      <c r="H143"/>
    </row>
    <row r="144" spans="1:8" ht="17.25" customHeight="1">
      <c r="A144"/>
      <c r="G144"/>
      <c r="H144"/>
    </row>
    <row r="145" spans="1:8" ht="32.25" customHeight="1">
      <c r="A145"/>
      <c r="G145"/>
      <c r="H145"/>
    </row>
    <row r="146" spans="1:8" ht="54" customHeight="1">
      <c r="A146"/>
      <c r="G146"/>
      <c r="H146"/>
    </row>
    <row r="147" spans="1:8" ht="16.5" customHeight="1">
      <c r="A147"/>
      <c r="G147"/>
      <c r="H147"/>
    </row>
    <row r="148" spans="1:8" ht="15.75" customHeight="1">
      <c r="A148"/>
      <c r="G148"/>
      <c r="H148"/>
    </row>
    <row r="149" spans="1:8" ht="54.75" customHeight="1">
      <c r="A149"/>
      <c r="G149"/>
      <c r="H149"/>
    </row>
    <row r="150" spans="1:8" ht="14.25" customHeight="1">
      <c r="A150"/>
      <c r="G150"/>
      <c r="H150"/>
    </row>
    <row r="151" spans="1:8">
      <c r="A151"/>
      <c r="G151"/>
      <c r="H151"/>
    </row>
    <row r="152" spans="1:8">
      <c r="A152"/>
      <c r="G152"/>
      <c r="H152"/>
    </row>
    <row r="153" spans="1:8">
      <c r="A153"/>
      <c r="G153"/>
      <c r="H153"/>
    </row>
    <row r="154" spans="1:8">
      <c r="A154"/>
      <c r="G154"/>
      <c r="H154"/>
    </row>
    <row r="155" spans="1:8">
      <c r="A155"/>
      <c r="G155"/>
      <c r="H155"/>
    </row>
    <row r="156" spans="1:8">
      <c r="A156"/>
      <c r="G156"/>
      <c r="H156"/>
    </row>
    <row r="157" spans="1:8">
      <c r="A157"/>
      <c r="G157"/>
      <c r="H157"/>
    </row>
    <row r="158" spans="1:8" ht="15" customHeight="1">
      <c r="A158"/>
      <c r="G158"/>
      <c r="H158"/>
    </row>
    <row r="159" spans="1:8">
      <c r="A159"/>
      <c r="G159"/>
      <c r="H159"/>
    </row>
    <row r="160" spans="1:8">
      <c r="A160"/>
      <c r="G160"/>
      <c r="H160"/>
    </row>
    <row r="161" spans="1:8" ht="40.5" customHeight="1">
      <c r="A161"/>
      <c r="G161"/>
      <c r="H161"/>
    </row>
    <row r="162" spans="1:8" ht="17.25" customHeight="1">
      <c r="A162"/>
      <c r="G162"/>
      <c r="H162"/>
    </row>
    <row r="163" spans="1:8" ht="12.75" customHeight="1">
      <c r="A163"/>
      <c r="G163"/>
      <c r="H163"/>
    </row>
    <row r="164" spans="1:8" ht="12" customHeight="1">
      <c r="A164"/>
      <c r="G164"/>
      <c r="H164"/>
    </row>
    <row r="165" spans="1:8" ht="20.25" customHeight="1">
      <c r="A165"/>
      <c r="G165"/>
      <c r="H165"/>
    </row>
    <row r="166" spans="1:8">
      <c r="A166"/>
      <c r="G166"/>
      <c r="H166"/>
    </row>
    <row r="167" spans="1:8">
      <c r="A167"/>
      <c r="G167"/>
      <c r="H167"/>
    </row>
    <row r="168" spans="1:8">
      <c r="A168"/>
      <c r="G168"/>
      <c r="H168"/>
    </row>
    <row r="169" spans="1:8">
      <c r="A169"/>
      <c r="G169"/>
      <c r="H169"/>
    </row>
    <row r="170" spans="1:8">
      <c r="A170"/>
      <c r="G170"/>
      <c r="H170"/>
    </row>
    <row r="171" spans="1:8">
      <c r="A171"/>
      <c r="G171"/>
      <c r="H171"/>
    </row>
    <row r="172" spans="1:8">
      <c r="A172"/>
      <c r="G172"/>
      <c r="H172"/>
    </row>
    <row r="173" spans="1:8">
      <c r="A173"/>
      <c r="G173"/>
      <c r="H173"/>
    </row>
    <row r="174" spans="1:8">
      <c r="A174"/>
      <c r="G174"/>
      <c r="H174"/>
    </row>
    <row r="175" spans="1:8" ht="102.75" customHeight="1">
      <c r="A175"/>
      <c r="G175"/>
      <c r="H175"/>
    </row>
    <row r="176" spans="1:8">
      <c r="A176"/>
      <c r="G176"/>
      <c r="H176"/>
    </row>
    <row r="177" spans="1:8">
      <c r="A177"/>
      <c r="G177"/>
      <c r="H177"/>
    </row>
    <row r="178" spans="1:8">
      <c r="A178"/>
      <c r="G178"/>
      <c r="H178"/>
    </row>
    <row r="179" spans="1:8">
      <c r="A179"/>
      <c r="G179"/>
      <c r="H179"/>
    </row>
    <row r="180" spans="1:8" ht="116.25" customHeight="1">
      <c r="A180"/>
      <c r="G180"/>
      <c r="H180"/>
    </row>
    <row r="181" spans="1:8">
      <c r="A181"/>
      <c r="G181"/>
      <c r="H181"/>
    </row>
    <row r="182" spans="1:8">
      <c r="A182"/>
      <c r="G182"/>
      <c r="H182"/>
    </row>
    <row r="183" spans="1:8">
      <c r="A183"/>
      <c r="G183"/>
      <c r="H183"/>
    </row>
    <row r="184" spans="1:8" ht="67.5" customHeight="1">
      <c r="A184"/>
      <c r="G184"/>
      <c r="H184"/>
    </row>
    <row r="185" spans="1:8">
      <c r="A185"/>
      <c r="G185"/>
      <c r="H185"/>
    </row>
    <row r="186" spans="1:8">
      <c r="A186"/>
      <c r="G186"/>
      <c r="H186"/>
    </row>
    <row r="187" spans="1:8" ht="12" customHeight="1">
      <c r="A187"/>
      <c r="G187"/>
      <c r="H187"/>
    </row>
    <row r="188" spans="1:8">
      <c r="A188"/>
      <c r="G188"/>
      <c r="H188"/>
    </row>
    <row r="189" spans="1:8" ht="67.5" customHeight="1">
      <c r="A189"/>
      <c r="G189"/>
      <c r="H189"/>
    </row>
    <row r="190" spans="1:8">
      <c r="A190"/>
      <c r="G190"/>
      <c r="H190"/>
    </row>
    <row r="191" spans="1:8">
      <c r="A191"/>
      <c r="G191"/>
      <c r="H191"/>
    </row>
    <row r="192" spans="1:8">
      <c r="A192"/>
      <c r="G192"/>
      <c r="H192"/>
    </row>
    <row r="193" spans="1:8">
      <c r="A193"/>
      <c r="G193"/>
      <c r="H193"/>
    </row>
    <row r="194" spans="1:8" ht="56.25" customHeight="1">
      <c r="A194"/>
      <c r="G194"/>
      <c r="H194"/>
    </row>
    <row r="195" spans="1:8">
      <c r="A195"/>
      <c r="G195"/>
      <c r="H195"/>
    </row>
    <row r="196" spans="1:8" ht="16.5" customHeight="1">
      <c r="A196"/>
      <c r="G196"/>
      <c r="H196"/>
    </row>
    <row r="197" spans="1:8">
      <c r="A197"/>
      <c r="G197"/>
      <c r="H197"/>
    </row>
    <row r="198" spans="1:8">
      <c r="A198"/>
      <c r="G198"/>
      <c r="H198"/>
    </row>
    <row r="199" spans="1:8">
      <c r="A199"/>
      <c r="G199"/>
      <c r="H199"/>
    </row>
    <row r="200" spans="1:8">
      <c r="A200"/>
      <c r="G200"/>
      <c r="H200"/>
    </row>
    <row r="201" spans="1:8" ht="51.75" customHeight="1">
      <c r="A201"/>
      <c r="G201"/>
      <c r="H201"/>
    </row>
    <row r="202" spans="1:8" ht="14.25" customHeight="1">
      <c r="A202"/>
      <c r="G202"/>
      <c r="H202"/>
    </row>
    <row r="203" spans="1:8" ht="14.25" customHeight="1">
      <c r="A203"/>
      <c r="G203"/>
      <c r="H203"/>
    </row>
    <row r="204" spans="1:8" ht="15.75" customHeight="1">
      <c r="A204"/>
      <c r="G204"/>
      <c r="H204"/>
    </row>
    <row r="205" spans="1:8" ht="15" customHeight="1">
      <c r="A205"/>
      <c r="G205"/>
      <c r="H205"/>
    </row>
    <row r="206" spans="1:8" ht="15" customHeight="1">
      <c r="A206"/>
      <c r="G206"/>
      <c r="H206"/>
    </row>
    <row r="207" spans="1:8">
      <c r="A207"/>
      <c r="G207"/>
      <c r="H207"/>
    </row>
    <row r="208" spans="1:8">
      <c r="A208"/>
      <c r="G208"/>
      <c r="H208"/>
    </row>
    <row r="209" spans="1:8" ht="165.75" customHeight="1">
      <c r="A209"/>
      <c r="G209"/>
      <c r="H209"/>
    </row>
    <row r="210" spans="1:8">
      <c r="A210"/>
      <c r="G210"/>
      <c r="H210"/>
    </row>
    <row r="211" spans="1:8" ht="15" customHeight="1">
      <c r="A211"/>
      <c r="G211"/>
      <c r="H211"/>
    </row>
    <row r="212" spans="1:8">
      <c r="A212"/>
      <c r="G212"/>
      <c r="H212"/>
    </row>
    <row r="213" spans="1:8">
      <c r="A213"/>
      <c r="G213"/>
      <c r="H213"/>
    </row>
    <row r="214" spans="1:8">
      <c r="A214"/>
      <c r="G214"/>
      <c r="H214"/>
    </row>
    <row r="215" spans="1:8">
      <c r="A215"/>
      <c r="G215"/>
      <c r="H215"/>
    </row>
    <row r="216" spans="1:8">
      <c r="A216"/>
      <c r="G216"/>
      <c r="H216"/>
    </row>
    <row r="217" spans="1:8">
      <c r="A217"/>
      <c r="G217"/>
      <c r="H217"/>
    </row>
    <row r="218" spans="1:8">
      <c r="A218"/>
      <c r="G218"/>
      <c r="H218"/>
    </row>
    <row r="219" spans="1:8">
      <c r="A219"/>
      <c r="G219"/>
      <c r="H219"/>
    </row>
    <row r="220" spans="1:8">
      <c r="A220"/>
      <c r="G220"/>
      <c r="H220"/>
    </row>
    <row r="221" spans="1:8">
      <c r="A221"/>
      <c r="G221"/>
      <c r="H221"/>
    </row>
    <row r="222" spans="1:8">
      <c r="A222"/>
      <c r="G222"/>
      <c r="H222"/>
    </row>
    <row r="223" spans="1:8">
      <c r="A223"/>
      <c r="G223"/>
      <c r="H223"/>
    </row>
    <row r="224" spans="1:8">
      <c r="A224"/>
      <c r="G224"/>
      <c r="H224"/>
    </row>
    <row r="225" spans="1:8">
      <c r="A225"/>
      <c r="G225"/>
      <c r="H225"/>
    </row>
    <row r="226" spans="1:8">
      <c r="A226"/>
      <c r="G226"/>
      <c r="H226"/>
    </row>
    <row r="227" spans="1:8">
      <c r="A227"/>
      <c r="G227"/>
      <c r="H227"/>
    </row>
    <row r="228" spans="1:8">
      <c r="A228"/>
      <c r="G228"/>
      <c r="H228"/>
    </row>
    <row r="229" spans="1:8">
      <c r="A229"/>
      <c r="G229"/>
      <c r="H229"/>
    </row>
    <row r="230" spans="1:8">
      <c r="A230"/>
      <c r="G230"/>
      <c r="H230"/>
    </row>
    <row r="231" spans="1:8">
      <c r="A231"/>
      <c r="G231"/>
      <c r="H231"/>
    </row>
    <row r="232" spans="1:8">
      <c r="A232"/>
      <c r="G232"/>
      <c r="H232"/>
    </row>
    <row r="233" spans="1:8">
      <c r="A233"/>
      <c r="G233"/>
      <c r="H233"/>
    </row>
    <row r="234" spans="1:8">
      <c r="A234"/>
      <c r="G234"/>
      <c r="H234"/>
    </row>
    <row r="235" spans="1:8">
      <c r="A235"/>
      <c r="G235"/>
      <c r="H235"/>
    </row>
    <row r="236" spans="1:8">
      <c r="A236"/>
      <c r="G236"/>
      <c r="H236"/>
    </row>
    <row r="237" spans="1:8">
      <c r="A237"/>
      <c r="G237"/>
      <c r="H237"/>
    </row>
    <row r="238" spans="1:8">
      <c r="A238"/>
      <c r="G238"/>
      <c r="H238"/>
    </row>
    <row r="239" spans="1:8">
      <c r="A239"/>
      <c r="G239"/>
      <c r="H239"/>
    </row>
    <row r="240" spans="1:8">
      <c r="A240"/>
      <c r="G240"/>
      <c r="H240"/>
    </row>
    <row r="241" spans="1:8">
      <c r="A241"/>
      <c r="G241"/>
      <c r="H241"/>
    </row>
    <row r="242" spans="1:8">
      <c r="A242"/>
      <c r="G242"/>
      <c r="H242"/>
    </row>
    <row r="243" spans="1:8">
      <c r="A243"/>
      <c r="G243"/>
      <c r="H243"/>
    </row>
    <row r="244" spans="1:8">
      <c r="A244"/>
      <c r="G244"/>
      <c r="H244"/>
    </row>
    <row r="245" spans="1:8">
      <c r="A245"/>
      <c r="G245"/>
      <c r="H245"/>
    </row>
    <row r="246" spans="1:8">
      <c r="A246"/>
      <c r="G246"/>
      <c r="H246"/>
    </row>
    <row r="247" spans="1:8">
      <c r="A247"/>
      <c r="G247"/>
      <c r="H247"/>
    </row>
    <row r="248" spans="1:8">
      <c r="A248"/>
      <c r="G248"/>
      <c r="H248"/>
    </row>
    <row r="249" spans="1:8">
      <c r="A249"/>
      <c r="G249"/>
      <c r="H249"/>
    </row>
    <row r="250" spans="1:8">
      <c r="A250"/>
      <c r="G250"/>
      <c r="H250"/>
    </row>
    <row r="251" spans="1:8">
      <c r="A251"/>
      <c r="G251"/>
      <c r="H251"/>
    </row>
    <row r="252" spans="1:8">
      <c r="A252"/>
      <c r="G252"/>
      <c r="H252"/>
    </row>
    <row r="253" spans="1:8">
      <c r="A253"/>
      <c r="G253"/>
      <c r="H253"/>
    </row>
    <row r="254" spans="1:8">
      <c r="A254"/>
      <c r="G254"/>
      <c r="H254"/>
    </row>
    <row r="255" spans="1:8">
      <c r="A255"/>
      <c r="G255"/>
      <c r="H255"/>
    </row>
    <row r="256" spans="1:8">
      <c r="A256"/>
      <c r="G256"/>
      <c r="H256"/>
    </row>
    <row r="257" spans="1:8">
      <c r="A257"/>
      <c r="G257"/>
      <c r="H257"/>
    </row>
    <row r="258" spans="1:8">
      <c r="A258"/>
      <c r="G258"/>
      <c r="H258"/>
    </row>
    <row r="259" spans="1:8">
      <c r="A259"/>
      <c r="G259"/>
      <c r="H259"/>
    </row>
    <row r="260" spans="1:8">
      <c r="A260"/>
      <c r="G260"/>
      <c r="H260"/>
    </row>
    <row r="261" spans="1:8">
      <c r="A261"/>
      <c r="G261"/>
      <c r="H261"/>
    </row>
    <row r="262" spans="1:8">
      <c r="A262"/>
      <c r="G262"/>
      <c r="H262"/>
    </row>
    <row r="263" spans="1:8">
      <c r="A263"/>
      <c r="G263"/>
      <c r="H263"/>
    </row>
    <row r="264" spans="1:8">
      <c r="A264"/>
      <c r="G264"/>
      <c r="H264"/>
    </row>
    <row r="265" spans="1:8">
      <c r="A265"/>
      <c r="G265"/>
      <c r="H265"/>
    </row>
    <row r="266" spans="1:8">
      <c r="A266"/>
      <c r="G266"/>
      <c r="H266"/>
    </row>
    <row r="267" spans="1:8">
      <c r="A267"/>
      <c r="G267"/>
      <c r="H267"/>
    </row>
    <row r="268" spans="1:8">
      <c r="A268"/>
      <c r="G268"/>
      <c r="H268"/>
    </row>
    <row r="269" spans="1:8">
      <c r="A269"/>
      <c r="G269"/>
      <c r="H269"/>
    </row>
    <row r="270" spans="1:8">
      <c r="A270"/>
      <c r="G270"/>
      <c r="H270"/>
    </row>
    <row r="271" spans="1:8">
      <c r="A271"/>
      <c r="G271"/>
      <c r="H271"/>
    </row>
    <row r="272" spans="1:8">
      <c r="A272"/>
      <c r="G272"/>
      <c r="H272"/>
    </row>
    <row r="273" spans="1:8">
      <c r="A273"/>
      <c r="G273"/>
      <c r="H273"/>
    </row>
    <row r="274" spans="1:8">
      <c r="A274"/>
      <c r="G274"/>
      <c r="H274"/>
    </row>
    <row r="275" spans="1:8">
      <c r="A275"/>
      <c r="G275"/>
      <c r="H275"/>
    </row>
    <row r="276" spans="1:8">
      <c r="A276"/>
      <c r="G276"/>
      <c r="H276"/>
    </row>
    <row r="277" spans="1:8">
      <c r="A277"/>
      <c r="G277"/>
      <c r="H277"/>
    </row>
    <row r="278" spans="1:8">
      <c r="A278"/>
      <c r="G278"/>
      <c r="H278"/>
    </row>
    <row r="279" spans="1:8">
      <c r="A279"/>
      <c r="G279"/>
      <c r="H279"/>
    </row>
    <row r="280" spans="1:8">
      <c r="A280"/>
      <c r="G280"/>
      <c r="H280"/>
    </row>
    <row r="281" spans="1:8">
      <c r="A281"/>
      <c r="G281"/>
      <c r="H281"/>
    </row>
    <row r="282" spans="1:8">
      <c r="A282"/>
      <c r="G282"/>
      <c r="H282"/>
    </row>
    <row r="283" spans="1:8">
      <c r="A283"/>
      <c r="G283"/>
      <c r="H283"/>
    </row>
    <row r="284" spans="1:8">
      <c r="A284"/>
      <c r="G284"/>
      <c r="H284"/>
    </row>
    <row r="285" spans="1:8">
      <c r="A285"/>
      <c r="G285"/>
      <c r="H285"/>
    </row>
    <row r="286" spans="1:8">
      <c r="A286"/>
      <c r="G286"/>
      <c r="H286"/>
    </row>
    <row r="287" spans="1:8">
      <c r="A287"/>
      <c r="G287"/>
      <c r="H287"/>
    </row>
    <row r="288" spans="1:8">
      <c r="A288"/>
      <c r="G288"/>
      <c r="H288"/>
    </row>
    <row r="289" spans="1:9">
      <c r="A289"/>
      <c r="G289"/>
      <c r="H289"/>
    </row>
    <row r="290" spans="1:9">
      <c r="A290"/>
      <c r="G290"/>
      <c r="H290"/>
    </row>
    <row r="291" spans="1:9">
      <c r="A291"/>
      <c r="G291"/>
      <c r="H291"/>
    </row>
    <row r="292" spans="1:9">
      <c r="A292"/>
      <c r="G292"/>
      <c r="H292"/>
    </row>
    <row r="293" spans="1:9">
      <c r="A293"/>
      <c r="G293"/>
      <c r="H293"/>
    </row>
    <row r="294" spans="1:9">
      <c r="A294"/>
      <c r="G294"/>
      <c r="H294"/>
    </row>
    <row r="295" spans="1:9">
      <c r="A295"/>
      <c r="G295"/>
      <c r="H295"/>
    </row>
    <row r="296" spans="1:9">
      <c r="A296"/>
      <c r="G296"/>
      <c r="H296"/>
    </row>
    <row r="297" spans="1:9">
      <c r="A297"/>
      <c r="G297"/>
      <c r="H297"/>
    </row>
    <row r="298" spans="1:9">
      <c r="A298"/>
      <c r="G298"/>
      <c r="H298"/>
    </row>
    <row r="299" spans="1:9">
      <c r="A299"/>
      <c r="G299"/>
      <c r="H299"/>
    </row>
    <row r="300" spans="1:9">
      <c r="A300"/>
      <c r="G300"/>
      <c r="H300"/>
    </row>
    <row r="301" spans="1:9">
      <c r="A301"/>
      <c r="G301"/>
      <c r="H301"/>
    </row>
    <row r="302" spans="1:9">
      <c r="A302"/>
      <c r="G302"/>
      <c r="H302"/>
    </row>
    <row r="303" spans="1:9">
      <c r="I303" s="58"/>
    </row>
    <row r="304" spans="1:9">
      <c r="I304" s="58"/>
    </row>
    <row r="305" spans="9:9">
      <c r="I305" s="58"/>
    </row>
    <row r="306" spans="9:9">
      <c r="I306" s="58"/>
    </row>
    <row r="307" spans="9:9">
      <c r="I307" s="58"/>
    </row>
    <row r="308" spans="9:9">
      <c r="I308" s="58"/>
    </row>
    <row r="309" spans="9:9">
      <c r="I309" s="58"/>
    </row>
    <row r="310" spans="9:9">
      <c r="I310" s="58"/>
    </row>
    <row r="311" spans="9:9">
      <c r="I311" s="58"/>
    </row>
    <row r="312" spans="9:9">
      <c r="I312" s="58"/>
    </row>
    <row r="313" spans="9:9">
      <c r="I313" s="58"/>
    </row>
    <row r="314" spans="9:9">
      <c r="I314" s="58"/>
    </row>
    <row r="315" spans="9:9">
      <c r="I315" s="58"/>
    </row>
    <row r="316" spans="9:9">
      <c r="I316" s="58"/>
    </row>
    <row r="317" spans="9:9">
      <c r="I317" s="58"/>
    </row>
    <row r="318" spans="9:9">
      <c r="I318" s="58"/>
    </row>
    <row r="319" spans="9:9">
      <c r="I319" s="58"/>
    </row>
    <row r="320" spans="9:9">
      <c r="I320" s="58"/>
    </row>
    <row r="321" spans="9:9">
      <c r="I321" s="58"/>
    </row>
    <row r="322" spans="9:9">
      <c r="I322" s="58"/>
    </row>
    <row r="323" spans="9:9">
      <c r="I323" s="58"/>
    </row>
    <row r="324" spans="9:9">
      <c r="I324" s="58"/>
    </row>
    <row r="325" spans="9:9">
      <c r="I325" s="58"/>
    </row>
    <row r="326" spans="9:9">
      <c r="I326" s="58"/>
    </row>
    <row r="327" spans="9:9">
      <c r="I327" s="58"/>
    </row>
    <row r="328" spans="9:9">
      <c r="I328" s="58"/>
    </row>
    <row r="329" spans="9:9">
      <c r="I329" s="58"/>
    </row>
    <row r="330" spans="9:9">
      <c r="I330" s="58"/>
    </row>
    <row r="331" spans="9:9">
      <c r="I331" s="58"/>
    </row>
    <row r="332" spans="9:9">
      <c r="I332" s="58"/>
    </row>
    <row r="333" spans="9:9">
      <c r="I333" s="58"/>
    </row>
    <row r="334" spans="9:9">
      <c r="I334" s="58"/>
    </row>
    <row r="335" spans="9:9">
      <c r="I335" s="58"/>
    </row>
    <row r="336" spans="9:9">
      <c r="I336" s="58"/>
    </row>
    <row r="337" spans="9:9">
      <c r="I337" s="58"/>
    </row>
    <row r="338" spans="9:9">
      <c r="I338" s="58"/>
    </row>
    <row r="339" spans="9:9">
      <c r="I339" s="58"/>
    </row>
    <row r="340" spans="9:9">
      <c r="I340" s="58"/>
    </row>
    <row r="341" spans="9:9">
      <c r="I341" s="58"/>
    </row>
    <row r="342" spans="9:9">
      <c r="I342" s="58"/>
    </row>
    <row r="343" spans="9:9">
      <c r="I343" s="58"/>
    </row>
    <row r="344" spans="9:9">
      <c r="I344" s="58"/>
    </row>
    <row r="345" spans="9:9">
      <c r="I345" s="58"/>
    </row>
    <row r="346" spans="9:9">
      <c r="I346" s="58"/>
    </row>
    <row r="347" spans="9:9">
      <c r="I347" s="58"/>
    </row>
    <row r="348" spans="9:9">
      <c r="I348" s="58"/>
    </row>
    <row r="349" spans="9:9">
      <c r="I349" s="58"/>
    </row>
    <row r="350" spans="9:9">
      <c r="I350" s="58"/>
    </row>
    <row r="351" spans="9:9">
      <c r="I351" s="58"/>
    </row>
    <row r="352" spans="9:9">
      <c r="I352" s="58"/>
    </row>
    <row r="353" spans="9:9">
      <c r="I353" s="58"/>
    </row>
    <row r="354" spans="9:9">
      <c r="I354" s="58"/>
    </row>
    <row r="355" spans="9:9">
      <c r="I355" s="58"/>
    </row>
    <row r="356" spans="9:9">
      <c r="I356" s="58"/>
    </row>
    <row r="357" spans="9:9">
      <c r="I357" s="58"/>
    </row>
    <row r="358" spans="9:9">
      <c r="I358" s="58"/>
    </row>
    <row r="359" spans="9:9">
      <c r="I359" s="58"/>
    </row>
    <row r="360" spans="9:9">
      <c r="I360" s="58"/>
    </row>
    <row r="361" spans="9:9">
      <c r="I361" s="58"/>
    </row>
    <row r="362" spans="9:9">
      <c r="I362" s="58"/>
    </row>
    <row r="363" spans="9:9">
      <c r="I363" s="58"/>
    </row>
    <row r="364" spans="9:9">
      <c r="I364" s="58"/>
    </row>
    <row r="365" spans="9:9">
      <c r="I365" s="58"/>
    </row>
    <row r="366" spans="9:9">
      <c r="I366" s="58"/>
    </row>
    <row r="367" spans="9:9">
      <c r="I367" s="58"/>
    </row>
    <row r="368" spans="9:9">
      <c r="I368" s="58"/>
    </row>
    <row r="369" spans="9:9">
      <c r="I369" s="58"/>
    </row>
    <row r="370" spans="9:9">
      <c r="I370" s="58"/>
    </row>
    <row r="371" spans="9:9">
      <c r="I371" s="58"/>
    </row>
    <row r="372" spans="9:9">
      <c r="I372" s="58"/>
    </row>
    <row r="373" spans="9:9">
      <c r="I373" s="58"/>
    </row>
    <row r="374" spans="9:9">
      <c r="I374" s="58"/>
    </row>
    <row r="375" spans="9:9">
      <c r="I375" s="58"/>
    </row>
    <row r="376" spans="9:9">
      <c r="I376" s="58"/>
    </row>
    <row r="377" spans="9:9">
      <c r="I377" s="58"/>
    </row>
    <row r="378" spans="9:9">
      <c r="I378" s="58"/>
    </row>
    <row r="379" spans="9:9">
      <c r="I379" s="58"/>
    </row>
    <row r="380" spans="9:9">
      <c r="I380" s="58"/>
    </row>
    <row r="381" spans="9:9">
      <c r="I381" s="58"/>
    </row>
    <row r="382" spans="9:9">
      <c r="I382" s="58"/>
    </row>
    <row r="383" spans="9:9">
      <c r="I383" s="58"/>
    </row>
    <row r="384" spans="9:9">
      <c r="I384" s="58"/>
    </row>
    <row r="385" spans="9:9">
      <c r="I385" s="58"/>
    </row>
    <row r="386" spans="9:9">
      <c r="I386" s="58"/>
    </row>
    <row r="387" spans="9:9">
      <c r="I387" s="58"/>
    </row>
    <row r="388" spans="9:9">
      <c r="I388" s="58"/>
    </row>
    <row r="389" spans="9:9">
      <c r="I389" s="58"/>
    </row>
    <row r="390" spans="9:9">
      <c r="I390" s="58"/>
    </row>
    <row r="391" spans="9:9">
      <c r="I391" s="58"/>
    </row>
    <row r="392" spans="9:9">
      <c r="I392" s="58"/>
    </row>
    <row r="393" spans="9:9">
      <c r="I393" s="58"/>
    </row>
    <row r="394" spans="9:9">
      <c r="I394" s="58"/>
    </row>
    <row r="395" spans="9:9">
      <c r="I395" s="58"/>
    </row>
    <row r="396" spans="9:9">
      <c r="I396" s="58"/>
    </row>
    <row r="397" spans="9:9">
      <c r="I397" s="58"/>
    </row>
    <row r="398" spans="9:9">
      <c r="I398" s="58"/>
    </row>
    <row r="399" spans="9:9">
      <c r="I399" s="58"/>
    </row>
    <row r="400" spans="9:9">
      <c r="I400" s="58"/>
    </row>
    <row r="401" spans="9:9">
      <c r="I401" s="58"/>
    </row>
    <row r="402" spans="9:9">
      <c r="I402" s="58"/>
    </row>
    <row r="403" spans="9:9">
      <c r="I403" s="58"/>
    </row>
    <row r="404" spans="9:9">
      <c r="I404" s="58"/>
    </row>
    <row r="405" spans="9:9">
      <c r="I405" s="58"/>
    </row>
    <row r="406" spans="9:9">
      <c r="I406" s="58"/>
    </row>
    <row r="407" spans="9:9">
      <c r="I407" s="58"/>
    </row>
    <row r="408" spans="9:9">
      <c r="I408" s="58"/>
    </row>
    <row r="409" spans="9:9">
      <c r="I409" s="58"/>
    </row>
    <row r="410" spans="9:9">
      <c r="I410" s="58"/>
    </row>
    <row r="411" spans="9:9">
      <c r="I411" s="58"/>
    </row>
    <row r="412" spans="9:9">
      <c r="I412" s="58"/>
    </row>
    <row r="413" spans="9:9">
      <c r="I413" s="58"/>
    </row>
    <row r="414" spans="9:9">
      <c r="I414" s="58"/>
    </row>
    <row r="415" spans="9:9">
      <c r="I415" s="58"/>
    </row>
    <row r="416" spans="9:9">
      <c r="I416" s="58"/>
    </row>
    <row r="417" spans="9:9">
      <c r="I417" s="58"/>
    </row>
    <row r="418" spans="9:9">
      <c r="I418" s="58"/>
    </row>
    <row r="419" spans="9:9">
      <c r="I419" s="58"/>
    </row>
    <row r="420" spans="9:9">
      <c r="I420" s="58"/>
    </row>
    <row r="421" spans="9:9">
      <c r="I421" s="58"/>
    </row>
    <row r="422" spans="9:9">
      <c r="I422" s="58"/>
    </row>
    <row r="423" spans="9:9">
      <c r="I423" s="58"/>
    </row>
    <row r="424" spans="9:9">
      <c r="I424" s="58"/>
    </row>
    <row r="425" spans="9:9">
      <c r="I425" s="58"/>
    </row>
    <row r="426" spans="9:9">
      <c r="I426" s="58"/>
    </row>
    <row r="427" spans="9:9">
      <c r="I427" s="58"/>
    </row>
    <row r="428" spans="9:9">
      <c r="I428" s="58"/>
    </row>
    <row r="429" spans="9:9">
      <c r="I429" s="58"/>
    </row>
    <row r="430" spans="9:9">
      <c r="I430" s="58"/>
    </row>
    <row r="431" spans="9:9">
      <c r="I431" s="58"/>
    </row>
    <row r="432" spans="9:9">
      <c r="I432" s="58"/>
    </row>
    <row r="433" spans="9:9">
      <c r="I433" s="58"/>
    </row>
    <row r="434" spans="9:9">
      <c r="I434" s="58"/>
    </row>
    <row r="435" spans="9:9">
      <c r="I435" s="58"/>
    </row>
    <row r="436" spans="9:9">
      <c r="I436" s="58"/>
    </row>
    <row r="437" spans="9:9">
      <c r="I437" s="58"/>
    </row>
    <row r="438" spans="9:9">
      <c r="I438" s="58"/>
    </row>
    <row r="439" spans="9:9">
      <c r="I439" s="58"/>
    </row>
    <row r="440" spans="9:9">
      <c r="I440" s="58"/>
    </row>
    <row r="441" spans="9:9">
      <c r="I441" s="58"/>
    </row>
    <row r="442" spans="9:9">
      <c r="I442" s="58"/>
    </row>
    <row r="443" spans="9:9">
      <c r="I443" s="58"/>
    </row>
    <row r="444" spans="9:9">
      <c r="I444" s="58"/>
    </row>
    <row r="445" spans="9:9">
      <c r="I445" s="58"/>
    </row>
    <row r="446" spans="9:9">
      <c r="I446" s="58"/>
    </row>
    <row r="447" spans="9:9">
      <c r="I447" s="58"/>
    </row>
    <row r="448" spans="9:9">
      <c r="I448" s="58"/>
    </row>
    <row r="449" spans="9:9">
      <c r="I449" s="58"/>
    </row>
    <row r="450" spans="9:9">
      <c r="I450" s="58"/>
    </row>
    <row r="451" spans="9:9">
      <c r="I451" s="58"/>
    </row>
    <row r="452" spans="9:9">
      <c r="I452" s="58"/>
    </row>
    <row r="453" spans="9:9">
      <c r="I453" s="58"/>
    </row>
    <row r="454" spans="9:9">
      <c r="I454" s="58"/>
    </row>
    <row r="455" spans="9:9">
      <c r="I455" s="58"/>
    </row>
    <row r="456" spans="9:9">
      <c r="I456" s="58"/>
    </row>
    <row r="457" spans="9:9">
      <c r="I457" s="58"/>
    </row>
    <row r="458" spans="9:9">
      <c r="I458" s="58"/>
    </row>
    <row r="459" spans="9:9">
      <c r="I459" s="58"/>
    </row>
    <row r="460" spans="9:9">
      <c r="I460" s="58"/>
    </row>
    <row r="461" spans="9:9">
      <c r="I461" s="58"/>
    </row>
    <row r="462" spans="9:9">
      <c r="I462" s="58"/>
    </row>
    <row r="463" spans="9:9">
      <c r="I463" s="58"/>
    </row>
    <row r="464" spans="9:9">
      <c r="I464" s="58"/>
    </row>
    <row r="465" spans="9:9">
      <c r="I465" s="58"/>
    </row>
    <row r="466" spans="9:9">
      <c r="I466" s="58"/>
    </row>
    <row r="467" spans="9:9">
      <c r="I467" s="58"/>
    </row>
    <row r="468" spans="9:9">
      <c r="I468" s="58"/>
    </row>
    <row r="469" spans="9:9">
      <c r="I469" s="58"/>
    </row>
    <row r="470" spans="9:9">
      <c r="I470" s="58"/>
    </row>
    <row r="471" spans="9:9">
      <c r="I471" s="58"/>
    </row>
    <row r="472" spans="9:9">
      <c r="I472" s="58"/>
    </row>
    <row r="473" spans="9:9">
      <c r="I473" s="58"/>
    </row>
    <row r="474" spans="9:9">
      <c r="I474" s="58"/>
    </row>
    <row r="475" spans="9:9">
      <c r="I475" s="58"/>
    </row>
    <row r="476" spans="9:9">
      <c r="I476" s="58"/>
    </row>
    <row r="477" spans="9:9">
      <c r="I477" s="58"/>
    </row>
    <row r="478" spans="9:9">
      <c r="I478" s="58"/>
    </row>
    <row r="479" spans="9:9">
      <c r="I479" s="58"/>
    </row>
    <row r="480" spans="9:9">
      <c r="I480" s="58"/>
    </row>
    <row r="481" spans="9:9">
      <c r="I481" s="58"/>
    </row>
    <row r="482" spans="9:9">
      <c r="I482" s="58"/>
    </row>
    <row r="483" spans="9:9">
      <c r="I483" s="58"/>
    </row>
    <row r="484" spans="9:9">
      <c r="I484" s="58"/>
    </row>
    <row r="485" spans="9:9">
      <c r="I485" s="58"/>
    </row>
    <row r="486" spans="9:9">
      <c r="I486" s="58"/>
    </row>
    <row r="487" spans="9:9">
      <c r="I487" s="58"/>
    </row>
    <row r="488" spans="9:9">
      <c r="I488" s="58"/>
    </row>
    <row r="489" spans="9:9">
      <c r="I489" s="58"/>
    </row>
    <row r="490" spans="9:9">
      <c r="I490" s="58"/>
    </row>
    <row r="491" spans="9:9">
      <c r="I491" s="58"/>
    </row>
    <row r="492" spans="9:9">
      <c r="I492" s="58"/>
    </row>
    <row r="493" spans="9:9">
      <c r="I493" s="58"/>
    </row>
    <row r="494" spans="9:9">
      <c r="I494" s="58"/>
    </row>
    <row r="495" spans="9:9">
      <c r="I495" s="58"/>
    </row>
    <row r="496" spans="9:9">
      <c r="I496" s="58"/>
    </row>
    <row r="497" spans="9:9">
      <c r="I497" s="58"/>
    </row>
    <row r="498" spans="9:9">
      <c r="I498" s="58"/>
    </row>
    <row r="499" spans="9:9">
      <c r="I499" s="58"/>
    </row>
    <row r="500" spans="9:9">
      <c r="I500" s="58"/>
    </row>
    <row r="501" spans="9:9">
      <c r="I501" s="58"/>
    </row>
    <row r="502" spans="9:9">
      <c r="I502" s="58"/>
    </row>
    <row r="503" spans="9:9">
      <c r="I503" s="58"/>
    </row>
    <row r="504" spans="9:9">
      <c r="I504" s="58"/>
    </row>
    <row r="505" spans="9:9">
      <c r="I505" s="58"/>
    </row>
    <row r="506" spans="9:9">
      <c r="I506" s="58"/>
    </row>
    <row r="507" spans="9:9">
      <c r="I507" s="58"/>
    </row>
    <row r="508" spans="9:9">
      <c r="I508" s="58"/>
    </row>
    <row r="509" spans="9:9">
      <c r="I509" s="58"/>
    </row>
    <row r="510" spans="9:9">
      <c r="I510" s="58"/>
    </row>
    <row r="511" spans="9:9">
      <c r="I511" s="58"/>
    </row>
    <row r="512" spans="9:9">
      <c r="I512" s="58"/>
    </row>
    <row r="513" spans="9:9">
      <c r="I513" s="58"/>
    </row>
    <row r="514" spans="9:9">
      <c r="I514" s="58"/>
    </row>
    <row r="515" spans="9:9">
      <c r="I515" s="58"/>
    </row>
    <row r="516" spans="9:9">
      <c r="I516" s="58"/>
    </row>
    <row r="517" spans="9:9">
      <c r="I517" s="58"/>
    </row>
    <row r="518" spans="9:9">
      <c r="I518" s="58"/>
    </row>
    <row r="519" spans="9:9">
      <c r="I519" s="58"/>
    </row>
    <row r="520" spans="9:9">
      <c r="I520" s="58"/>
    </row>
    <row r="521" spans="9:9">
      <c r="I521" s="58"/>
    </row>
    <row r="522" spans="9:9">
      <c r="I522" s="58"/>
    </row>
    <row r="523" spans="9:9">
      <c r="I523" s="58"/>
    </row>
    <row r="524" spans="9:9">
      <c r="I524" s="58"/>
    </row>
    <row r="525" spans="9:9">
      <c r="I525" s="58"/>
    </row>
    <row r="526" spans="9:9">
      <c r="I526" s="58"/>
    </row>
    <row r="527" spans="9:9">
      <c r="I527" s="58"/>
    </row>
    <row r="528" spans="9:9">
      <c r="I528" s="58"/>
    </row>
    <row r="529" spans="9:9">
      <c r="I529" s="58"/>
    </row>
    <row r="530" spans="9:9">
      <c r="I530" s="58"/>
    </row>
    <row r="531" spans="9:9">
      <c r="I531" s="58"/>
    </row>
    <row r="532" spans="9:9">
      <c r="I532" s="58"/>
    </row>
    <row r="533" spans="9:9">
      <c r="I533" s="58"/>
    </row>
    <row r="534" spans="9:9">
      <c r="I534" s="58"/>
    </row>
    <row r="535" spans="9:9">
      <c r="I535" s="58"/>
    </row>
    <row r="536" spans="9:9">
      <c r="I536" s="58"/>
    </row>
    <row r="537" spans="9:9">
      <c r="I537" s="58"/>
    </row>
    <row r="538" spans="9:9">
      <c r="I538" s="58"/>
    </row>
    <row r="539" spans="9:9">
      <c r="I539" s="58"/>
    </row>
    <row r="540" spans="9:9">
      <c r="I540" s="58"/>
    </row>
    <row r="541" spans="9:9">
      <c r="I541" s="58"/>
    </row>
    <row r="542" spans="9:9">
      <c r="I542" s="58"/>
    </row>
    <row r="543" spans="9:9">
      <c r="I543" s="58"/>
    </row>
    <row r="544" spans="9:9">
      <c r="I544" s="58"/>
    </row>
    <row r="545" spans="9:9">
      <c r="I545" s="58"/>
    </row>
    <row r="546" spans="9:9">
      <c r="I546" s="58"/>
    </row>
    <row r="547" spans="9:9">
      <c r="I547" s="58"/>
    </row>
    <row r="548" spans="9:9">
      <c r="I548" s="58"/>
    </row>
    <row r="549" spans="9:9">
      <c r="I549" s="58"/>
    </row>
    <row r="550" spans="9:9">
      <c r="I550" s="58"/>
    </row>
    <row r="551" spans="9:9">
      <c r="I551" s="58"/>
    </row>
    <row r="552" spans="9:9">
      <c r="I552" s="58"/>
    </row>
    <row r="553" spans="9:9">
      <c r="I553" s="58"/>
    </row>
    <row r="554" spans="9:9">
      <c r="I554" s="58"/>
    </row>
    <row r="555" spans="9:9">
      <c r="I555" s="58"/>
    </row>
    <row r="556" spans="9:9">
      <c r="I556" s="58"/>
    </row>
    <row r="557" spans="9:9">
      <c r="I557" s="58"/>
    </row>
    <row r="558" spans="9:9">
      <c r="I558" s="58"/>
    </row>
    <row r="559" spans="9:9">
      <c r="I559" s="58"/>
    </row>
    <row r="560" spans="9:9">
      <c r="I560" s="58"/>
    </row>
    <row r="561" spans="9:9">
      <c r="I561" s="58"/>
    </row>
    <row r="562" spans="9:9">
      <c r="I562" s="58"/>
    </row>
    <row r="563" spans="9:9">
      <c r="I563" s="58"/>
    </row>
    <row r="564" spans="9:9">
      <c r="I564" s="58"/>
    </row>
    <row r="565" spans="9:9">
      <c r="I565" s="58"/>
    </row>
    <row r="566" spans="9:9">
      <c r="I566" s="58"/>
    </row>
    <row r="567" spans="9:9">
      <c r="I567" s="58"/>
    </row>
    <row r="568" spans="9:9">
      <c r="I568" s="58"/>
    </row>
    <row r="569" spans="9:9">
      <c r="I569" s="58"/>
    </row>
    <row r="570" spans="9:9">
      <c r="I570" s="58"/>
    </row>
    <row r="571" spans="9:9">
      <c r="I571" s="58"/>
    </row>
    <row r="572" spans="9:9">
      <c r="I572" s="58"/>
    </row>
    <row r="573" spans="9:9">
      <c r="I573" s="58"/>
    </row>
    <row r="574" spans="9:9">
      <c r="I574" s="58"/>
    </row>
    <row r="575" spans="9:9">
      <c r="I575" s="58"/>
    </row>
    <row r="576" spans="9:9">
      <c r="I576" s="58"/>
    </row>
    <row r="577" spans="9:9">
      <c r="I577" s="58"/>
    </row>
    <row r="578" spans="9:9">
      <c r="I578" s="58"/>
    </row>
    <row r="579" spans="9:9">
      <c r="I579" s="58"/>
    </row>
    <row r="580" spans="9:9">
      <c r="I580" s="58"/>
    </row>
    <row r="581" spans="9:9">
      <c r="I581" s="58"/>
    </row>
    <row r="582" spans="9:9">
      <c r="I582" s="58"/>
    </row>
    <row r="583" spans="9:9">
      <c r="I583" s="58"/>
    </row>
    <row r="584" spans="9:9">
      <c r="I584" s="58"/>
    </row>
    <row r="585" spans="9:9">
      <c r="I585" s="58"/>
    </row>
    <row r="586" spans="9:9">
      <c r="I586" s="58"/>
    </row>
    <row r="587" spans="9:9">
      <c r="I587" s="58"/>
    </row>
    <row r="588" spans="9:9">
      <c r="I588" s="58"/>
    </row>
    <row r="589" spans="9:9">
      <c r="I589" s="58"/>
    </row>
    <row r="590" spans="9:9">
      <c r="I590" s="58"/>
    </row>
    <row r="591" spans="9:9">
      <c r="I591" s="58"/>
    </row>
    <row r="592" spans="9:9">
      <c r="I592" s="58"/>
    </row>
    <row r="593" spans="9:9">
      <c r="I593" s="58"/>
    </row>
    <row r="594" spans="9:9">
      <c r="I594" s="58"/>
    </row>
    <row r="595" spans="9:9">
      <c r="I595" s="58"/>
    </row>
    <row r="596" spans="9:9">
      <c r="I596" s="58"/>
    </row>
    <row r="597" spans="9:9">
      <c r="I597" s="58"/>
    </row>
    <row r="598" spans="9:9">
      <c r="I598" s="58"/>
    </row>
    <row r="599" spans="9:9">
      <c r="I599" s="58"/>
    </row>
    <row r="600" spans="9:9">
      <c r="I600" s="58"/>
    </row>
    <row r="601" spans="9:9">
      <c r="I601" s="58"/>
    </row>
    <row r="602" spans="9:9">
      <c r="I602" s="58"/>
    </row>
    <row r="603" spans="9:9">
      <c r="I603" s="58"/>
    </row>
    <row r="604" spans="9:9">
      <c r="I604" s="58"/>
    </row>
    <row r="605" spans="9:9">
      <c r="I605" s="58"/>
    </row>
    <row r="606" spans="9:9">
      <c r="I606" s="58"/>
    </row>
    <row r="607" spans="9:9">
      <c r="I607" s="58"/>
    </row>
    <row r="608" spans="9:9">
      <c r="I608" s="58"/>
    </row>
    <row r="609" spans="9:9">
      <c r="I609" s="58"/>
    </row>
    <row r="610" spans="9:9">
      <c r="I610" s="58"/>
    </row>
    <row r="611" spans="9:9">
      <c r="I611" s="58"/>
    </row>
    <row r="612" spans="9:9">
      <c r="I612" s="58"/>
    </row>
    <row r="613" spans="9:9">
      <c r="I613" s="58"/>
    </row>
    <row r="614" spans="9:9">
      <c r="I614" s="58"/>
    </row>
    <row r="615" spans="9:9">
      <c r="I615" s="58"/>
    </row>
    <row r="616" spans="9:9">
      <c r="I616" s="58"/>
    </row>
    <row r="617" spans="9:9">
      <c r="I617" s="58"/>
    </row>
    <row r="618" spans="9:9">
      <c r="I618" s="58"/>
    </row>
    <row r="619" spans="9:9">
      <c r="I619" s="58"/>
    </row>
    <row r="620" spans="9:9">
      <c r="I620" s="58"/>
    </row>
    <row r="621" spans="9:9">
      <c r="I621" s="58"/>
    </row>
    <row r="622" spans="9:9">
      <c r="I622" s="58"/>
    </row>
    <row r="623" spans="9:9">
      <c r="I623" s="58"/>
    </row>
    <row r="624" spans="9:9">
      <c r="I624" s="58"/>
    </row>
    <row r="625" spans="9:9">
      <c r="I625" s="58"/>
    </row>
    <row r="626" spans="9:9">
      <c r="I626" s="58"/>
    </row>
    <row r="627" spans="9:9">
      <c r="I627" s="58"/>
    </row>
    <row r="628" spans="9:9">
      <c r="I628" s="58"/>
    </row>
    <row r="629" spans="9:9">
      <c r="I629" s="58"/>
    </row>
    <row r="630" spans="9:9">
      <c r="I630" s="58"/>
    </row>
    <row r="631" spans="9:9">
      <c r="I631" s="58"/>
    </row>
    <row r="632" spans="9:9">
      <c r="I632" s="58"/>
    </row>
    <row r="633" spans="9:9">
      <c r="I633" s="58"/>
    </row>
    <row r="634" spans="9:9">
      <c r="I634" s="58"/>
    </row>
    <row r="635" spans="9:9">
      <c r="I635" s="58"/>
    </row>
    <row r="636" spans="9:9">
      <c r="I636" s="58"/>
    </row>
    <row r="637" spans="9:9">
      <c r="I637" s="58"/>
    </row>
    <row r="638" spans="9:9">
      <c r="I638" s="58"/>
    </row>
    <row r="639" spans="9:9">
      <c r="I639" s="58"/>
    </row>
    <row r="640" spans="9:9">
      <c r="I640" s="58"/>
    </row>
    <row r="641" spans="9:9">
      <c r="I641" s="58"/>
    </row>
    <row r="642" spans="9:9">
      <c r="I642" s="58"/>
    </row>
    <row r="643" spans="9:9">
      <c r="I643" s="58"/>
    </row>
    <row r="644" spans="9:9">
      <c r="I644" s="58"/>
    </row>
    <row r="645" spans="9:9">
      <c r="I645" s="58"/>
    </row>
    <row r="646" spans="9:9">
      <c r="I646" s="58"/>
    </row>
    <row r="647" spans="9:9">
      <c r="I647" s="58"/>
    </row>
    <row r="648" spans="9:9">
      <c r="I648" s="58"/>
    </row>
    <row r="649" spans="9:9">
      <c r="I649" s="58"/>
    </row>
    <row r="650" spans="9:9">
      <c r="I650" s="58"/>
    </row>
    <row r="651" spans="9:9">
      <c r="I651" s="58"/>
    </row>
    <row r="652" spans="9:9">
      <c r="I652" s="58"/>
    </row>
    <row r="653" spans="9:9">
      <c r="I653" s="58"/>
    </row>
    <row r="654" spans="9:9">
      <c r="I654" s="58"/>
    </row>
    <row r="655" spans="9:9">
      <c r="I655" s="58"/>
    </row>
    <row r="656" spans="9:9">
      <c r="I656" s="58"/>
    </row>
    <row r="657" spans="9:9">
      <c r="I657" s="58"/>
    </row>
    <row r="658" spans="9:9">
      <c r="I658" s="58"/>
    </row>
    <row r="659" spans="9:9">
      <c r="I659" s="58"/>
    </row>
    <row r="660" spans="9:9">
      <c r="I660" s="58"/>
    </row>
    <row r="661" spans="9:9">
      <c r="I661" s="58"/>
    </row>
    <row r="662" spans="9:9">
      <c r="I662" s="58"/>
    </row>
    <row r="663" spans="9:9">
      <c r="I663" s="58"/>
    </row>
    <row r="664" spans="9:9">
      <c r="I664" s="58"/>
    </row>
    <row r="665" spans="9:9">
      <c r="I665" s="58"/>
    </row>
    <row r="666" spans="9:9">
      <c r="I666" s="58"/>
    </row>
    <row r="667" spans="9:9">
      <c r="I667" s="58"/>
    </row>
    <row r="668" spans="9:9">
      <c r="I668" s="58"/>
    </row>
    <row r="669" spans="9:9">
      <c r="I669" s="58"/>
    </row>
    <row r="670" spans="9:9">
      <c r="I670" s="58"/>
    </row>
    <row r="671" spans="9:9">
      <c r="I671" s="58"/>
    </row>
    <row r="672" spans="9:9">
      <c r="I672" s="58"/>
    </row>
    <row r="673" spans="9:9">
      <c r="I673" s="58"/>
    </row>
    <row r="674" spans="9:9">
      <c r="I674" s="58"/>
    </row>
    <row r="675" spans="9:9">
      <c r="I675" s="58"/>
    </row>
    <row r="676" spans="9:9">
      <c r="I676" s="58"/>
    </row>
    <row r="677" spans="9:9">
      <c r="I677" s="58"/>
    </row>
    <row r="678" spans="9:9">
      <c r="I678" s="58"/>
    </row>
    <row r="679" spans="9:9">
      <c r="I679" s="58"/>
    </row>
    <row r="680" spans="9:9">
      <c r="I680" s="58"/>
    </row>
    <row r="681" spans="9:9">
      <c r="I681" s="58"/>
    </row>
    <row r="682" spans="9:9">
      <c r="I682" s="58"/>
    </row>
    <row r="683" spans="9:9">
      <c r="I683" s="58"/>
    </row>
    <row r="684" spans="9:9">
      <c r="I684" s="58"/>
    </row>
    <row r="685" spans="9:9">
      <c r="I685" s="58"/>
    </row>
    <row r="686" spans="9:9">
      <c r="I686" s="58"/>
    </row>
    <row r="687" spans="9:9">
      <c r="I687" s="58"/>
    </row>
    <row r="688" spans="9:9">
      <c r="I688" s="58"/>
    </row>
    <row r="689" spans="9:9">
      <c r="I689" s="58"/>
    </row>
    <row r="690" spans="9:9">
      <c r="I690" s="58"/>
    </row>
    <row r="691" spans="9:9">
      <c r="I691" s="58"/>
    </row>
    <row r="692" spans="9:9">
      <c r="I692" s="58"/>
    </row>
    <row r="693" spans="9:9">
      <c r="I693" s="58"/>
    </row>
    <row r="694" spans="9:9">
      <c r="I694" s="58"/>
    </row>
    <row r="695" spans="9:9">
      <c r="I695" s="58"/>
    </row>
    <row r="696" spans="9:9">
      <c r="I696" s="58"/>
    </row>
    <row r="697" spans="9:9">
      <c r="I697" s="58"/>
    </row>
    <row r="698" spans="9:9">
      <c r="I698" s="58"/>
    </row>
    <row r="699" spans="9:9">
      <c r="I699" s="58"/>
    </row>
    <row r="700" spans="9:9">
      <c r="I700" s="58"/>
    </row>
    <row r="701" spans="9:9">
      <c r="I701" s="58"/>
    </row>
    <row r="702" spans="9:9">
      <c r="I702" s="58"/>
    </row>
    <row r="703" spans="9:9">
      <c r="I703" s="58"/>
    </row>
    <row r="704" spans="9:9">
      <c r="I704" s="58"/>
    </row>
    <row r="705" spans="9:9">
      <c r="I705" s="58"/>
    </row>
    <row r="706" spans="9:9">
      <c r="I706" s="58"/>
    </row>
    <row r="707" spans="9:9">
      <c r="I707" s="58"/>
    </row>
    <row r="708" spans="9:9">
      <c r="I708" s="58"/>
    </row>
    <row r="709" spans="9:9">
      <c r="I709" s="58"/>
    </row>
    <row r="710" spans="9:9">
      <c r="I710" s="58"/>
    </row>
    <row r="711" spans="9:9">
      <c r="I711" s="58"/>
    </row>
    <row r="712" spans="9:9">
      <c r="I712" s="58"/>
    </row>
    <row r="713" spans="9:9">
      <c r="I713" s="58"/>
    </row>
    <row r="714" spans="9:9">
      <c r="I714" s="58"/>
    </row>
    <row r="715" spans="9:9">
      <c r="I715" s="58"/>
    </row>
    <row r="716" spans="9:9">
      <c r="I716" s="58"/>
    </row>
    <row r="717" spans="9:9">
      <c r="I717" s="58"/>
    </row>
    <row r="718" spans="9:9">
      <c r="I718" s="58"/>
    </row>
    <row r="719" spans="9:9">
      <c r="I719" s="58"/>
    </row>
    <row r="720" spans="9:9">
      <c r="I720" s="58"/>
    </row>
    <row r="721" spans="9:9">
      <c r="I721" s="58"/>
    </row>
    <row r="722" spans="9:9">
      <c r="I722" s="58"/>
    </row>
    <row r="723" spans="9:9">
      <c r="I723" s="58"/>
    </row>
    <row r="724" spans="9:9">
      <c r="I724" s="58"/>
    </row>
    <row r="725" spans="9:9">
      <c r="I725" s="58"/>
    </row>
    <row r="726" spans="9:9">
      <c r="I726" s="58"/>
    </row>
    <row r="727" spans="9:9">
      <c r="I727" s="58"/>
    </row>
    <row r="728" spans="9:9">
      <c r="I728" s="58"/>
    </row>
    <row r="729" spans="9:9">
      <c r="I729" s="58"/>
    </row>
    <row r="730" spans="9:9">
      <c r="I730" s="58"/>
    </row>
    <row r="731" spans="9:9">
      <c r="I731" s="58"/>
    </row>
    <row r="732" spans="9:9">
      <c r="I732" s="58"/>
    </row>
    <row r="733" spans="9:9">
      <c r="I733" s="58"/>
    </row>
    <row r="734" spans="9:9">
      <c r="I734" s="58"/>
    </row>
    <row r="735" spans="9:9">
      <c r="I735" s="58"/>
    </row>
    <row r="736" spans="9:9">
      <c r="I736" s="58"/>
    </row>
    <row r="737" spans="9:9">
      <c r="I737" s="58"/>
    </row>
    <row r="738" spans="9:9">
      <c r="I738" s="58"/>
    </row>
    <row r="739" spans="9:9">
      <c r="I739" s="58"/>
    </row>
    <row r="740" spans="9:9">
      <c r="I740" s="58"/>
    </row>
    <row r="741" spans="9:9">
      <c r="I741" s="58"/>
    </row>
    <row r="742" spans="9:9">
      <c r="I742" s="58"/>
    </row>
    <row r="743" spans="9:9">
      <c r="I743" s="58"/>
    </row>
    <row r="744" spans="9:9">
      <c r="I744" s="58"/>
    </row>
    <row r="745" spans="9:9">
      <c r="I745" s="58"/>
    </row>
    <row r="746" spans="9:9">
      <c r="I746" s="58"/>
    </row>
    <row r="747" spans="9:9">
      <c r="I747" s="58"/>
    </row>
    <row r="748" spans="9:9">
      <c r="I748" s="58"/>
    </row>
    <row r="749" spans="9:9">
      <c r="I749" s="58"/>
    </row>
    <row r="750" spans="9:9">
      <c r="I750" s="58"/>
    </row>
    <row r="751" spans="9:9">
      <c r="I751" s="58"/>
    </row>
    <row r="752" spans="9:9">
      <c r="I752" s="58"/>
    </row>
    <row r="753" spans="9:9">
      <c r="I753" s="58"/>
    </row>
    <row r="754" spans="9:9">
      <c r="I754" s="58"/>
    </row>
    <row r="755" spans="9:9">
      <c r="I755" s="58"/>
    </row>
    <row r="756" spans="9:9">
      <c r="I756" s="58"/>
    </row>
    <row r="757" spans="9:9">
      <c r="I757" s="58"/>
    </row>
    <row r="758" spans="9:9">
      <c r="I758" s="58"/>
    </row>
    <row r="759" spans="9:9">
      <c r="I759" s="58"/>
    </row>
    <row r="760" spans="9:9">
      <c r="I760" s="58"/>
    </row>
    <row r="761" spans="9:9">
      <c r="I761" s="58"/>
    </row>
    <row r="762" spans="9:9">
      <c r="I762" s="58"/>
    </row>
    <row r="763" spans="9:9">
      <c r="I763" s="58"/>
    </row>
    <row r="764" spans="9:9">
      <c r="I764" s="58"/>
    </row>
    <row r="765" spans="9:9">
      <c r="I765" s="58"/>
    </row>
    <row r="766" spans="9:9">
      <c r="I766" s="58"/>
    </row>
    <row r="767" spans="9:9">
      <c r="I767" s="58"/>
    </row>
    <row r="768" spans="9:9">
      <c r="I768" s="58"/>
    </row>
    <row r="769" spans="9:9">
      <c r="I769" s="58"/>
    </row>
    <row r="770" spans="9:9">
      <c r="I770" s="58"/>
    </row>
    <row r="771" spans="9:9">
      <c r="I771" s="58"/>
    </row>
    <row r="772" spans="9:9">
      <c r="I772" s="58"/>
    </row>
    <row r="773" spans="9:9">
      <c r="I773" s="58"/>
    </row>
    <row r="774" spans="9:9">
      <c r="I774" s="58"/>
    </row>
    <row r="775" spans="9:9">
      <c r="I775" s="58"/>
    </row>
    <row r="776" spans="9:9">
      <c r="I776" s="58"/>
    </row>
    <row r="777" spans="9:9">
      <c r="I777" s="58"/>
    </row>
    <row r="778" spans="9:9">
      <c r="I778" s="58"/>
    </row>
    <row r="779" spans="9:9">
      <c r="I779" s="58"/>
    </row>
    <row r="780" spans="9:9">
      <c r="I780" s="58"/>
    </row>
    <row r="781" spans="9:9">
      <c r="I781" s="58"/>
    </row>
    <row r="782" spans="9:9">
      <c r="I782" s="58"/>
    </row>
    <row r="783" spans="9:9">
      <c r="I783" s="58"/>
    </row>
    <row r="784" spans="9:9">
      <c r="I784" s="58"/>
    </row>
    <row r="785" spans="9:9">
      <c r="I785" s="58"/>
    </row>
    <row r="786" spans="9:9">
      <c r="I786" s="58"/>
    </row>
    <row r="787" spans="9:9">
      <c r="I787" s="58"/>
    </row>
    <row r="788" spans="9:9">
      <c r="I788" s="58"/>
    </row>
    <row r="789" spans="9:9">
      <c r="I789" s="58"/>
    </row>
    <row r="790" spans="9:9">
      <c r="I790" s="58"/>
    </row>
    <row r="791" spans="9:9">
      <c r="I791" s="58"/>
    </row>
    <row r="792" spans="9:9">
      <c r="I792" s="58"/>
    </row>
    <row r="793" spans="9:9">
      <c r="I793" s="58"/>
    </row>
    <row r="794" spans="9:9">
      <c r="I794" s="58"/>
    </row>
    <row r="795" spans="9:9">
      <c r="I795" s="58"/>
    </row>
    <row r="796" spans="9:9">
      <c r="I796" s="58"/>
    </row>
    <row r="797" spans="9:9">
      <c r="I797" s="58"/>
    </row>
    <row r="798" spans="9:9">
      <c r="I798" s="58"/>
    </row>
    <row r="799" spans="9:9">
      <c r="I799" s="58"/>
    </row>
    <row r="800" spans="9:9">
      <c r="I800" s="58"/>
    </row>
    <row r="801" spans="9:9">
      <c r="I801" s="58"/>
    </row>
    <row r="802" spans="9:9">
      <c r="I802" s="58"/>
    </row>
    <row r="803" spans="9:9">
      <c r="I803" s="58"/>
    </row>
    <row r="804" spans="9:9">
      <c r="I804" s="58"/>
    </row>
    <row r="805" spans="9:9">
      <c r="I805" s="58"/>
    </row>
    <row r="806" spans="9:9">
      <c r="I806" s="58"/>
    </row>
    <row r="807" spans="9:9">
      <c r="I807" s="58"/>
    </row>
    <row r="808" spans="9:9">
      <c r="I808" s="58"/>
    </row>
    <row r="809" spans="9:9">
      <c r="I809" s="58"/>
    </row>
    <row r="810" spans="9:9">
      <c r="I810" s="58"/>
    </row>
    <row r="811" spans="9:9">
      <c r="I811" s="58"/>
    </row>
    <row r="812" spans="9:9">
      <c r="I812" s="58"/>
    </row>
    <row r="813" spans="9:9">
      <c r="I813" s="58"/>
    </row>
    <row r="814" spans="9:9">
      <c r="I814" s="58"/>
    </row>
    <row r="815" spans="9:9">
      <c r="I815" s="58"/>
    </row>
    <row r="816" spans="9:9">
      <c r="I816" s="58"/>
    </row>
    <row r="817" spans="9:9">
      <c r="I817" s="58"/>
    </row>
    <row r="818" spans="9:9">
      <c r="I818" s="58"/>
    </row>
    <row r="819" spans="9:9">
      <c r="I819" s="58"/>
    </row>
    <row r="820" spans="9:9">
      <c r="I820" s="58"/>
    </row>
    <row r="821" spans="9:9">
      <c r="I821" s="58"/>
    </row>
    <row r="822" spans="9:9">
      <c r="I822" s="58"/>
    </row>
    <row r="823" spans="9:9">
      <c r="I823" s="58"/>
    </row>
    <row r="824" spans="9:9">
      <c r="I824" s="58"/>
    </row>
    <row r="825" spans="9:9">
      <c r="I825" s="58"/>
    </row>
    <row r="826" spans="9:9">
      <c r="I826" s="58"/>
    </row>
    <row r="827" spans="9:9">
      <c r="I827" s="58"/>
    </row>
    <row r="828" spans="9:9">
      <c r="I828" s="58"/>
    </row>
    <row r="829" spans="9:9">
      <c r="I829" s="58"/>
    </row>
    <row r="830" spans="9:9">
      <c r="I830" s="58"/>
    </row>
    <row r="831" spans="9:9">
      <c r="I831" s="58"/>
    </row>
    <row r="832" spans="9:9">
      <c r="I832" s="58"/>
    </row>
    <row r="833" spans="9:9">
      <c r="I833" s="58"/>
    </row>
    <row r="834" spans="9:9">
      <c r="I834" s="58"/>
    </row>
    <row r="835" spans="9:9">
      <c r="I835" s="58"/>
    </row>
    <row r="836" spans="9:9">
      <c r="I836" s="58"/>
    </row>
    <row r="837" spans="9:9">
      <c r="I837" s="58"/>
    </row>
    <row r="838" spans="9:9">
      <c r="I838" s="58"/>
    </row>
    <row r="839" spans="9:9">
      <c r="I839" s="58"/>
    </row>
    <row r="840" spans="9:9">
      <c r="I840" s="58"/>
    </row>
    <row r="841" spans="9:9">
      <c r="I841" s="58"/>
    </row>
    <row r="842" spans="9:9">
      <c r="I842" s="58"/>
    </row>
    <row r="843" spans="9:9">
      <c r="I843" s="58"/>
    </row>
    <row r="844" spans="9:9">
      <c r="I844" s="58"/>
    </row>
    <row r="845" spans="9:9">
      <c r="I845" s="58"/>
    </row>
    <row r="846" spans="9:9">
      <c r="I846" s="58"/>
    </row>
    <row r="847" spans="9:9">
      <c r="I847" s="58"/>
    </row>
    <row r="848" spans="9:9">
      <c r="I848" s="58"/>
    </row>
    <row r="849" spans="9:9">
      <c r="I849" s="58"/>
    </row>
    <row r="850" spans="9:9">
      <c r="I850" s="58"/>
    </row>
    <row r="851" spans="9:9">
      <c r="I851" s="58"/>
    </row>
    <row r="852" spans="9:9">
      <c r="I852" s="58"/>
    </row>
    <row r="853" spans="9:9">
      <c r="I853" s="58"/>
    </row>
    <row r="854" spans="9:9">
      <c r="I854" s="58"/>
    </row>
    <row r="855" spans="9:9">
      <c r="I855" s="58"/>
    </row>
    <row r="856" spans="9:9">
      <c r="I856" s="58"/>
    </row>
    <row r="857" spans="9:9">
      <c r="I857" s="58"/>
    </row>
    <row r="858" spans="9:9">
      <c r="I858" s="58"/>
    </row>
    <row r="859" spans="9:9">
      <c r="I859" s="58"/>
    </row>
    <row r="860" spans="9:9">
      <c r="I860" s="58"/>
    </row>
    <row r="861" spans="9:9">
      <c r="I861" s="58"/>
    </row>
    <row r="862" spans="9:9">
      <c r="I862" s="58"/>
    </row>
    <row r="863" spans="9:9">
      <c r="I863" s="58"/>
    </row>
    <row r="864" spans="9:9">
      <c r="I864" s="58"/>
    </row>
    <row r="865" spans="9:9">
      <c r="I865" s="58"/>
    </row>
    <row r="866" spans="9:9">
      <c r="I866" s="58"/>
    </row>
    <row r="867" spans="9:9">
      <c r="I867" s="58"/>
    </row>
    <row r="868" spans="9:9">
      <c r="I868" s="58"/>
    </row>
    <row r="869" spans="9:9">
      <c r="I869" s="58"/>
    </row>
    <row r="870" spans="9:9">
      <c r="I870" s="58"/>
    </row>
    <row r="871" spans="9:9">
      <c r="I871" s="58"/>
    </row>
    <row r="872" spans="9:9">
      <c r="I872" s="58"/>
    </row>
    <row r="873" spans="9:9">
      <c r="I873" s="58"/>
    </row>
    <row r="874" spans="9:9">
      <c r="I874" s="58"/>
    </row>
    <row r="875" spans="9:9">
      <c r="I875" s="58"/>
    </row>
    <row r="876" spans="9:9">
      <c r="I876" s="58"/>
    </row>
    <row r="877" spans="9:9">
      <c r="I877" s="58"/>
    </row>
    <row r="878" spans="9:9">
      <c r="I878" s="58"/>
    </row>
    <row r="879" spans="9:9">
      <c r="I879" s="58"/>
    </row>
    <row r="880" spans="9:9">
      <c r="I880" s="58"/>
    </row>
    <row r="881" spans="9:9">
      <c r="I881" s="58"/>
    </row>
    <row r="882" spans="9:9">
      <c r="I882" s="58"/>
    </row>
    <row r="883" spans="9:9">
      <c r="I883" s="58"/>
    </row>
    <row r="884" spans="9:9">
      <c r="I884" s="58"/>
    </row>
    <row r="885" spans="9:9">
      <c r="I885" s="58"/>
    </row>
    <row r="886" spans="9:9">
      <c r="I886" s="58"/>
    </row>
    <row r="887" spans="9:9">
      <c r="I887" s="58"/>
    </row>
    <row r="888" spans="9:9">
      <c r="I888" s="58"/>
    </row>
    <row r="889" spans="9:9">
      <c r="I889" s="58"/>
    </row>
    <row r="890" spans="9:9">
      <c r="I890" s="58"/>
    </row>
    <row r="891" spans="9:9">
      <c r="I891" s="58"/>
    </row>
    <row r="892" spans="9:9">
      <c r="I892" s="58"/>
    </row>
    <row r="893" spans="9:9">
      <c r="I893" s="58"/>
    </row>
    <row r="894" spans="9:9">
      <c r="I894" s="58"/>
    </row>
    <row r="895" spans="9:9">
      <c r="I895" s="58"/>
    </row>
    <row r="896" spans="9:9">
      <c r="I896" s="58"/>
    </row>
    <row r="897" spans="9:9">
      <c r="I897" s="58"/>
    </row>
    <row r="898" spans="9:9">
      <c r="I898" s="58"/>
    </row>
    <row r="899" spans="9:9">
      <c r="I899" s="58"/>
    </row>
    <row r="900" spans="9:9">
      <c r="I900" s="58"/>
    </row>
    <row r="901" spans="9:9">
      <c r="I901" s="58"/>
    </row>
    <row r="902" spans="9:9">
      <c r="I902" s="58"/>
    </row>
    <row r="903" spans="9:9">
      <c r="I903" s="58"/>
    </row>
    <row r="904" spans="9:9">
      <c r="I904" s="58"/>
    </row>
    <row r="905" spans="9:9">
      <c r="I905" s="58"/>
    </row>
    <row r="906" spans="9:9">
      <c r="I906" s="58"/>
    </row>
    <row r="907" spans="9:9">
      <c r="I907" s="58"/>
    </row>
    <row r="908" spans="9:9">
      <c r="I908" s="58"/>
    </row>
    <row r="909" spans="9:9">
      <c r="I909" s="58"/>
    </row>
    <row r="910" spans="9:9">
      <c r="I910" s="58"/>
    </row>
    <row r="911" spans="9:9">
      <c r="I911" s="58"/>
    </row>
    <row r="912" spans="9:9">
      <c r="I912" s="58"/>
    </row>
    <row r="913" spans="9:9">
      <c r="I913" s="58"/>
    </row>
    <row r="914" spans="9:9">
      <c r="I914" s="58"/>
    </row>
    <row r="915" spans="9:9">
      <c r="I915" s="58"/>
    </row>
    <row r="916" spans="9:9">
      <c r="I916" s="58"/>
    </row>
    <row r="917" spans="9:9">
      <c r="I917" s="58"/>
    </row>
    <row r="918" spans="9:9">
      <c r="I918" s="58"/>
    </row>
    <row r="919" spans="9:9">
      <c r="I919" s="58"/>
    </row>
    <row r="920" spans="9:9">
      <c r="I920" s="58"/>
    </row>
    <row r="921" spans="9:9">
      <c r="I921" s="58"/>
    </row>
    <row r="922" spans="9:9">
      <c r="I922" s="58"/>
    </row>
    <row r="923" spans="9:9">
      <c r="I923" s="58"/>
    </row>
    <row r="924" spans="9:9">
      <c r="I924" s="58"/>
    </row>
    <row r="925" spans="9:9">
      <c r="I925" s="58"/>
    </row>
    <row r="926" spans="9:9">
      <c r="I926" s="58"/>
    </row>
    <row r="927" spans="9:9">
      <c r="I927" s="58"/>
    </row>
    <row r="928" spans="9:9">
      <c r="I928" s="58"/>
    </row>
    <row r="929" spans="9:9">
      <c r="I929" s="58"/>
    </row>
    <row r="930" spans="9:9">
      <c r="I930" s="58"/>
    </row>
    <row r="931" spans="9:9">
      <c r="I931" s="58"/>
    </row>
    <row r="932" spans="9:9">
      <c r="I932" s="58"/>
    </row>
    <row r="933" spans="9:9">
      <c r="I933" s="58"/>
    </row>
    <row r="934" spans="9:9">
      <c r="I934" s="58"/>
    </row>
    <row r="935" spans="9:9">
      <c r="I935" s="58"/>
    </row>
    <row r="936" spans="9:9">
      <c r="I936" s="58"/>
    </row>
    <row r="937" spans="9:9">
      <c r="I937" s="58"/>
    </row>
    <row r="938" spans="9:9">
      <c r="I938" s="58"/>
    </row>
    <row r="939" spans="9:9">
      <c r="I939" s="58"/>
    </row>
    <row r="940" spans="9:9">
      <c r="I940" s="58"/>
    </row>
    <row r="941" spans="9:9">
      <c r="I941" s="58"/>
    </row>
    <row r="942" spans="9:9">
      <c r="I942" s="58"/>
    </row>
    <row r="943" spans="9:9">
      <c r="I943" s="58"/>
    </row>
    <row r="944" spans="9:9">
      <c r="I944" s="58"/>
    </row>
    <row r="945" spans="9:9">
      <c r="I945" s="58"/>
    </row>
    <row r="946" spans="9:9">
      <c r="I946" s="58"/>
    </row>
    <row r="947" spans="9:9">
      <c r="I947" s="58"/>
    </row>
    <row r="948" spans="9:9">
      <c r="I948" s="58"/>
    </row>
    <row r="949" spans="9:9">
      <c r="I949" s="58"/>
    </row>
    <row r="950" spans="9:9">
      <c r="I950" s="58"/>
    </row>
    <row r="951" spans="9:9">
      <c r="I951" s="58"/>
    </row>
    <row r="952" spans="9:9">
      <c r="I952" s="58"/>
    </row>
    <row r="953" spans="9:9">
      <c r="I953" s="58"/>
    </row>
    <row r="954" spans="9:9">
      <c r="I954" s="58"/>
    </row>
    <row r="955" spans="9:9">
      <c r="I955" s="58"/>
    </row>
    <row r="956" spans="9:9">
      <c r="I956" s="58"/>
    </row>
    <row r="957" spans="9:9">
      <c r="I957" s="58"/>
    </row>
    <row r="958" spans="9:9">
      <c r="I958" s="58"/>
    </row>
    <row r="959" spans="9:9">
      <c r="I959" s="58"/>
    </row>
    <row r="960" spans="9:9">
      <c r="I960" s="58"/>
    </row>
    <row r="961" spans="9:9">
      <c r="I961" s="58"/>
    </row>
    <row r="962" spans="9:9">
      <c r="I962" s="58"/>
    </row>
    <row r="963" spans="9:9">
      <c r="I963" s="58"/>
    </row>
    <row r="964" spans="9:9">
      <c r="I964" s="58"/>
    </row>
    <row r="965" spans="9:9">
      <c r="I965" s="58"/>
    </row>
    <row r="966" spans="9:9">
      <c r="I966" s="58"/>
    </row>
    <row r="967" spans="9:9">
      <c r="I967" s="58"/>
    </row>
    <row r="968" spans="9:9">
      <c r="I968" s="58"/>
    </row>
    <row r="969" spans="9:9">
      <c r="I969" s="58"/>
    </row>
    <row r="970" spans="9:9">
      <c r="I970" s="58"/>
    </row>
    <row r="971" spans="9:9">
      <c r="I971" s="58"/>
    </row>
    <row r="972" spans="9:9">
      <c r="I972" s="58"/>
    </row>
    <row r="973" spans="9:9">
      <c r="I973" s="58"/>
    </row>
    <row r="974" spans="9:9">
      <c r="I974" s="58"/>
    </row>
    <row r="975" spans="9:9">
      <c r="I975" s="58"/>
    </row>
    <row r="976" spans="9:9">
      <c r="I976" s="58"/>
    </row>
    <row r="977" spans="9:9">
      <c r="I977" s="58"/>
    </row>
    <row r="978" spans="9:9">
      <c r="I978" s="58"/>
    </row>
    <row r="979" spans="9:9">
      <c r="I979" s="58"/>
    </row>
    <row r="980" spans="9:9">
      <c r="I980" s="58"/>
    </row>
    <row r="981" spans="9:9">
      <c r="I981" s="58"/>
    </row>
    <row r="982" spans="9:9">
      <c r="I982" s="58"/>
    </row>
    <row r="983" spans="9:9">
      <c r="I983" s="58"/>
    </row>
    <row r="984" spans="9:9">
      <c r="I984" s="58"/>
    </row>
    <row r="985" spans="9:9">
      <c r="I985" s="58"/>
    </row>
    <row r="986" spans="9:9">
      <c r="I986" s="58"/>
    </row>
    <row r="987" spans="9:9">
      <c r="I987" s="58"/>
    </row>
    <row r="988" spans="9:9">
      <c r="I988" s="58"/>
    </row>
    <row r="989" spans="9:9">
      <c r="I989" s="58"/>
    </row>
    <row r="990" spans="9:9">
      <c r="I990" s="58"/>
    </row>
    <row r="991" spans="9:9">
      <c r="I991" s="58"/>
    </row>
    <row r="992" spans="9:9">
      <c r="I992" s="58"/>
    </row>
    <row r="993" spans="9:9">
      <c r="I993" s="58"/>
    </row>
    <row r="994" spans="9:9">
      <c r="I994" s="58"/>
    </row>
    <row r="995" spans="9:9">
      <c r="I995" s="58"/>
    </row>
    <row r="996" spans="9:9">
      <c r="I996" s="58"/>
    </row>
    <row r="997" spans="9:9">
      <c r="I997" s="58"/>
    </row>
    <row r="998" spans="9:9">
      <c r="I998" s="58"/>
    </row>
    <row r="999" spans="9:9">
      <c r="I999" s="58"/>
    </row>
    <row r="1000" spans="9:9">
      <c r="I1000" s="58"/>
    </row>
    <row r="1001" spans="9:9">
      <c r="I1001" s="58"/>
    </row>
    <row r="1002" spans="9:9">
      <c r="I1002" s="58"/>
    </row>
    <row r="1003" spans="9:9">
      <c r="I1003" s="58"/>
    </row>
    <row r="1004" spans="9:9">
      <c r="I1004" s="58"/>
    </row>
    <row r="1005" spans="9:9">
      <c r="I1005" s="58"/>
    </row>
    <row r="1006" spans="9:9">
      <c r="I1006" s="58"/>
    </row>
    <row r="1007" spans="9:9">
      <c r="I1007" s="58"/>
    </row>
    <row r="1008" spans="9:9">
      <c r="I1008" s="58"/>
    </row>
    <row r="1009" spans="9:9">
      <c r="I1009" s="58"/>
    </row>
    <row r="1010" spans="9:9">
      <c r="I1010" s="58"/>
    </row>
    <row r="1011" spans="9:9">
      <c r="I1011" s="58"/>
    </row>
    <row r="1012" spans="9:9">
      <c r="I1012" s="58"/>
    </row>
    <row r="1013" spans="9:9">
      <c r="I1013" s="58"/>
    </row>
    <row r="1014" spans="9:9">
      <c r="I1014" s="58"/>
    </row>
    <row r="1015" spans="9:9">
      <c r="I1015" s="58"/>
    </row>
    <row r="1016" spans="9:9">
      <c r="I1016" s="58"/>
    </row>
    <row r="1017" spans="9:9">
      <c r="I1017" s="58"/>
    </row>
    <row r="1018" spans="9:9">
      <c r="I1018" s="58"/>
    </row>
    <row r="1019" spans="9:9">
      <c r="I1019" s="58"/>
    </row>
    <row r="1020" spans="9:9">
      <c r="I1020" s="58"/>
    </row>
    <row r="1021" spans="9:9">
      <c r="I1021" s="58"/>
    </row>
    <row r="1022" spans="9:9">
      <c r="I1022" s="58"/>
    </row>
    <row r="1023" spans="9:9">
      <c r="I1023" s="58"/>
    </row>
    <row r="1024" spans="9:9">
      <c r="I1024" s="58"/>
    </row>
    <row r="1025" spans="9:9">
      <c r="I1025" s="58"/>
    </row>
    <row r="1026" spans="9:9">
      <c r="I1026" s="58"/>
    </row>
    <row r="1027" spans="9:9">
      <c r="I1027" s="58"/>
    </row>
    <row r="1028" spans="9:9">
      <c r="I1028" s="58"/>
    </row>
    <row r="1029" spans="9:9">
      <c r="I1029" s="58"/>
    </row>
    <row r="1030" spans="9:9">
      <c r="I1030" s="58"/>
    </row>
    <row r="1031" spans="9:9">
      <c r="I1031" s="58"/>
    </row>
    <row r="1032" spans="9:9">
      <c r="I1032" s="58"/>
    </row>
    <row r="1033" spans="9:9">
      <c r="I1033" s="58"/>
    </row>
    <row r="1034" spans="9:9">
      <c r="I1034" s="58"/>
    </row>
    <row r="1035" spans="9:9">
      <c r="I1035" s="58"/>
    </row>
    <row r="1036" spans="9:9">
      <c r="I1036" s="58"/>
    </row>
    <row r="1037" spans="9:9">
      <c r="I1037" s="58"/>
    </row>
    <row r="1038" spans="9:9">
      <c r="I1038" s="58"/>
    </row>
    <row r="1039" spans="9:9">
      <c r="I1039" s="58"/>
    </row>
    <row r="1040" spans="9:9">
      <c r="I1040" s="58"/>
    </row>
    <row r="1041" spans="9:9">
      <c r="I1041" s="58"/>
    </row>
    <row r="1042" spans="9:9">
      <c r="I1042" s="58"/>
    </row>
    <row r="1043" spans="9:9">
      <c r="I1043" s="58"/>
    </row>
    <row r="1044" spans="9:9">
      <c r="I1044" s="58"/>
    </row>
    <row r="1045" spans="9:9">
      <c r="I1045" s="58"/>
    </row>
    <row r="1046" spans="9:9">
      <c r="I1046" s="58"/>
    </row>
    <row r="1047" spans="9:9">
      <c r="I1047" s="58"/>
    </row>
    <row r="1048" spans="9:9">
      <c r="I1048" s="58"/>
    </row>
    <row r="1049" spans="9:9">
      <c r="I1049" s="58"/>
    </row>
    <row r="1050" spans="9:9">
      <c r="I1050" s="58"/>
    </row>
    <row r="1051" spans="9:9">
      <c r="I1051" s="58"/>
    </row>
    <row r="1052" spans="9:9">
      <c r="I1052" s="58"/>
    </row>
    <row r="1053" spans="9:9">
      <c r="I1053" s="58"/>
    </row>
    <row r="1054" spans="9:9">
      <c r="I1054" s="58"/>
    </row>
    <row r="1055" spans="9:9">
      <c r="I1055" s="58"/>
    </row>
    <row r="1056" spans="9:9">
      <c r="I1056" s="58"/>
    </row>
    <row r="1057" spans="9:9">
      <c r="I1057" s="58"/>
    </row>
    <row r="1058" spans="9:9">
      <c r="I1058" s="58"/>
    </row>
    <row r="1059" spans="9:9">
      <c r="I1059" s="58"/>
    </row>
    <row r="1060" spans="9:9">
      <c r="I1060" s="58"/>
    </row>
    <row r="1061" spans="9:9">
      <c r="I1061" s="58"/>
    </row>
    <row r="1062" spans="9:9">
      <c r="I1062" s="58"/>
    </row>
    <row r="1063" spans="9:9">
      <c r="I1063" s="58"/>
    </row>
    <row r="1064" spans="9:9">
      <c r="I1064" s="58"/>
    </row>
    <row r="1065" spans="9:9">
      <c r="I1065" s="58"/>
    </row>
    <row r="1066" spans="9:9">
      <c r="I1066" s="58"/>
    </row>
    <row r="1067" spans="9:9">
      <c r="I1067" s="58"/>
    </row>
    <row r="1068" spans="9:9">
      <c r="I1068" s="58"/>
    </row>
    <row r="1069" spans="9:9">
      <c r="I1069" s="58"/>
    </row>
    <row r="1070" spans="9:9">
      <c r="I1070" s="58"/>
    </row>
    <row r="1071" spans="9:9">
      <c r="I1071" s="58"/>
    </row>
    <row r="1072" spans="9:9">
      <c r="I1072" s="58"/>
    </row>
    <row r="1073" spans="9:9">
      <c r="I1073" s="58"/>
    </row>
    <row r="1074" spans="9:9">
      <c r="I1074" s="58"/>
    </row>
    <row r="1075" spans="9:9">
      <c r="I1075" s="58"/>
    </row>
    <row r="1076" spans="9:9">
      <c r="I1076" s="58"/>
    </row>
    <row r="1077" spans="9:9">
      <c r="I1077" s="58"/>
    </row>
    <row r="1078" spans="9:9">
      <c r="I1078" s="58"/>
    </row>
    <row r="1079" spans="9:9">
      <c r="I1079" s="58"/>
    </row>
    <row r="1080" spans="9:9">
      <c r="I1080" s="58"/>
    </row>
    <row r="1081" spans="9:9">
      <c r="I1081" s="58"/>
    </row>
    <row r="1082" spans="9:9">
      <c r="I1082" s="58"/>
    </row>
    <row r="1083" spans="9:9">
      <c r="I1083" s="58"/>
    </row>
    <row r="1084" spans="9:9">
      <c r="I1084" s="58"/>
    </row>
    <row r="1085" spans="9:9">
      <c r="I1085" s="58"/>
    </row>
    <row r="1086" spans="9:9">
      <c r="I1086" s="58"/>
    </row>
    <row r="1087" spans="9:9">
      <c r="I1087" s="58"/>
    </row>
    <row r="1088" spans="9:9">
      <c r="I1088" s="58"/>
    </row>
    <row r="1089" spans="9:9">
      <c r="I1089" s="58"/>
    </row>
    <row r="1090" spans="9:9">
      <c r="I1090" s="58"/>
    </row>
    <row r="1091" spans="9:9">
      <c r="I1091" s="58"/>
    </row>
    <row r="1092" spans="9:9">
      <c r="I1092" s="58"/>
    </row>
    <row r="1093" spans="9:9">
      <c r="I1093" s="58"/>
    </row>
    <row r="1094" spans="9:9">
      <c r="I1094" s="58"/>
    </row>
    <row r="1095" spans="9:9">
      <c r="I1095" s="58"/>
    </row>
    <row r="1096" spans="9:9">
      <c r="I1096" s="58"/>
    </row>
    <row r="1097" spans="9:9">
      <c r="I1097" s="58"/>
    </row>
    <row r="1098" spans="9:9">
      <c r="I1098" s="58"/>
    </row>
    <row r="1099" spans="9:9">
      <c r="I1099" s="58"/>
    </row>
    <row r="1100" spans="9:9">
      <c r="I1100" s="58"/>
    </row>
    <row r="1101" spans="9:9">
      <c r="I1101" s="58"/>
    </row>
    <row r="1102" spans="9:9">
      <c r="I1102" s="58"/>
    </row>
    <row r="1103" spans="9:9">
      <c r="I1103" s="58"/>
    </row>
    <row r="1104" spans="9:9">
      <c r="I1104" s="58"/>
    </row>
    <row r="1105" spans="9:9">
      <c r="I1105" s="58"/>
    </row>
    <row r="1106" spans="9:9">
      <c r="I1106" s="58"/>
    </row>
    <row r="1107" spans="9:9">
      <c r="I1107" s="58"/>
    </row>
    <row r="1108" spans="9:9">
      <c r="I1108" s="58"/>
    </row>
    <row r="1109" spans="9:9">
      <c r="I1109" s="58"/>
    </row>
    <row r="1110" spans="9:9">
      <c r="I1110" s="58"/>
    </row>
    <row r="1111" spans="9:9">
      <c r="I1111" s="58"/>
    </row>
    <row r="1112" spans="9:9">
      <c r="I1112" s="58"/>
    </row>
    <row r="1113" spans="9:9">
      <c r="I1113" s="58"/>
    </row>
    <row r="1114" spans="9:9">
      <c r="I1114" s="58"/>
    </row>
    <row r="1115" spans="9:9">
      <c r="I1115" s="58"/>
    </row>
    <row r="1116" spans="9:9">
      <c r="I1116" s="58"/>
    </row>
    <row r="1117" spans="9:9">
      <c r="I1117" s="58"/>
    </row>
    <row r="1118" spans="9:9">
      <c r="I1118" s="58"/>
    </row>
    <row r="1119" spans="9:9">
      <c r="I1119" s="58"/>
    </row>
    <row r="1120" spans="9:9">
      <c r="I1120" s="58"/>
    </row>
    <row r="1121" spans="9:9">
      <c r="I1121" s="58"/>
    </row>
    <row r="1122" spans="9:9">
      <c r="I1122" s="58"/>
    </row>
    <row r="1123" spans="9:9">
      <c r="I1123" s="58"/>
    </row>
    <row r="1124" spans="9:9">
      <c r="I1124" s="58"/>
    </row>
    <row r="1125" spans="9:9">
      <c r="I1125" s="58"/>
    </row>
    <row r="1126" spans="9:9">
      <c r="I1126" s="58"/>
    </row>
    <row r="1127" spans="9:9">
      <c r="I1127" s="58"/>
    </row>
    <row r="1128" spans="9:9">
      <c r="I1128" s="58"/>
    </row>
    <row r="1129" spans="9:9">
      <c r="I1129" s="58"/>
    </row>
    <row r="1130" spans="9:9">
      <c r="I1130" s="58"/>
    </row>
    <row r="1131" spans="9:9">
      <c r="I1131" s="58"/>
    </row>
    <row r="1132" spans="9:9">
      <c r="I1132" s="58"/>
    </row>
    <row r="1133" spans="9:9">
      <c r="I1133" s="58"/>
    </row>
    <row r="1134" spans="9:9">
      <c r="I1134" s="58"/>
    </row>
    <row r="1135" spans="9:9">
      <c r="I1135" s="58"/>
    </row>
    <row r="1136" spans="9:9">
      <c r="I1136" s="58"/>
    </row>
    <row r="1137" spans="9:9">
      <c r="I1137" s="58"/>
    </row>
    <row r="1138" spans="9:9">
      <c r="I1138" s="58"/>
    </row>
    <row r="1139" spans="9:9">
      <c r="I1139" s="58"/>
    </row>
    <row r="1140" spans="9:9">
      <c r="I1140" s="58"/>
    </row>
    <row r="1141" spans="9:9">
      <c r="I1141" s="58"/>
    </row>
    <row r="1142" spans="9:9">
      <c r="I1142" s="58"/>
    </row>
    <row r="1143" spans="9:9">
      <c r="I1143" s="58"/>
    </row>
    <row r="1144" spans="9:9">
      <c r="I1144" s="58"/>
    </row>
    <row r="1145" spans="9:9">
      <c r="I1145" s="58"/>
    </row>
    <row r="1146" spans="9:9">
      <c r="I1146" s="58"/>
    </row>
    <row r="1147" spans="9:9">
      <c r="I1147" s="58"/>
    </row>
    <row r="1148" spans="9:9">
      <c r="I1148" s="58"/>
    </row>
    <row r="1149" spans="9:9">
      <c r="I1149" s="58"/>
    </row>
    <row r="1150" spans="9:9">
      <c r="I1150" s="58"/>
    </row>
    <row r="1151" spans="9:9">
      <c r="I1151" s="58"/>
    </row>
    <row r="1152" spans="9:9">
      <c r="I1152" s="58"/>
    </row>
    <row r="1153" spans="9:9">
      <c r="I1153" s="58"/>
    </row>
    <row r="1154" spans="9:9">
      <c r="I1154" s="58"/>
    </row>
    <row r="1155" spans="9:9">
      <c r="I1155" s="58"/>
    </row>
    <row r="1156" spans="9:9">
      <c r="I1156" s="58"/>
    </row>
    <row r="1157" spans="9:9">
      <c r="I1157" s="58"/>
    </row>
    <row r="1158" spans="9:9">
      <c r="I1158" s="58"/>
    </row>
    <row r="1159" spans="9:9">
      <c r="I1159" s="58"/>
    </row>
    <row r="1160" spans="9:9">
      <c r="I1160" s="58"/>
    </row>
    <row r="1161" spans="9:9">
      <c r="I1161" s="58"/>
    </row>
    <row r="1162" spans="9:9">
      <c r="I1162" s="58"/>
    </row>
    <row r="1163" spans="9:9">
      <c r="I1163" s="58"/>
    </row>
    <row r="1164" spans="9:9">
      <c r="I1164" s="58"/>
    </row>
    <row r="1165" spans="9:9">
      <c r="I1165" s="58"/>
    </row>
    <row r="1166" spans="9:9">
      <c r="I1166" s="58"/>
    </row>
    <row r="1167" spans="9:9">
      <c r="I1167" s="58"/>
    </row>
    <row r="1168" spans="9:9">
      <c r="I1168" s="58"/>
    </row>
    <row r="1169" spans="9:9">
      <c r="I1169" s="58"/>
    </row>
    <row r="1170" spans="9:9">
      <c r="I1170" s="58"/>
    </row>
    <row r="1171" spans="9:9">
      <c r="I1171" s="58"/>
    </row>
    <row r="1172" spans="9:9">
      <c r="I1172" s="58"/>
    </row>
    <row r="1173" spans="9:9">
      <c r="I1173" s="58"/>
    </row>
    <row r="1174" spans="9:9">
      <c r="I1174" s="58"/>
    </row>
    <row r="1175" spans="9:9">
      <c r="I1175" s="58"/>
    </row>
    <row r="1176" spans="9:9">
      <c r="I1176" s="58"/>
    </row>
    <row r="1177" spans="9:9">
      <c r="I1177" s="58"/>
    </row>
    <row r="1178" spans="9:9">
      <c r="I1178" s="58"/>
    </row>
    <row r="1179" spans="9:9">
      <c r="I1179" s="58"/>
    </row>
    <row r="1180" spans="9:9">
      <c r="I1180" s="58"/>
    </row>
    <row r="1181" spans="9:9">
      <c r="I1181" s="58"/>
    </row>
    <row r="1182" spans="9:9">
      <c r="I1182" s="58"/>
    </row>
    <row r="1183" spans="9:9">
      <c r="I1183" s="58"/>
    </row>
    <row r="1184" spans="9:9">
      <c r="I1184" s="58"/>
    </row>
    <row r="1185" spans="9:9">
      <c r="I1185" s="58"/>
    </row>
    <row r="1186" spans="9:9">
      <c r="I1186" s="58"/>
    </row>
    <row r="1187" spans="9:9">
      <c r="I1187" s="58"/>
    </row>
    <row r="1188" spans="9:9">
      <c r="I1188" s="58"/>
    </row>
    <row r="1189" spans="9:9">
      <c r="I1189" s="58"/>
    </row>
    <row r="1190" spans="9:9">
      <c r="I1190" s="58"/>
    </row>
    <row r="1191" spans="9:9">
      <c r="I1191" s="58"/>
    </row>
    <row r="1192" spans="9:9">
      <c r="I1192" s="58"/>
    </row>
    <row r="1193" spans="9:9">
      <c r="I1193" s="58"/>
    </row>
    <row r="1194" spans="9:9">
      <c r="I1194" s="58"/>
    </row>
    <row r="1195" spans="9:9">
      <c r="I1195" s="58"/>
    </row>
    <row r="1196" spans="9:9">
      <c r="I1196" s="58"/>
    </row>
    <row r="1197" spans="9:9">
      <c r="I1197" s="58"/>
    </row>
    <row r="1198" spans="9:9">
      <c r="I1198" s="58"/>
    </row>
    <row r="1199" spans="9:9">
      <c r="I1199" s="58"/>
    </row>
    <row r="1200" spans="9:9">
      <c r="I1200" s="58"/>
    </row>
    <row r="1201" spans="9:9">
      <c r="I1201" s="58"/>
    </row>
    <row r="1202" spans="9:9">
      <c r="I1202" s="58"/>
    </row>
    <row r="1203" spans="9:9">
      <c r="I1203" s="58"/>
    </row>
    <row r="1204" spans="9:9">
      <c r="I1204" s="58"/>
    </row>
    <row r="1205" spans="9:9">
      <c r="I1205" s="58"/>
    </row>
    <row r="1206" spans="9:9">
      <c r="I1206" s="58"/>
    </row>
    <row r="1207" spans="9:9">
      <c r="I1207" s="58"/>
    </row>
    <row r="1208" spans="9:9">
      <c r="I1208" s="58"/>
    </row>
    <row r="1209" spans="9:9">
      <c r="I1209" s="58"/>
    </row>
    <row r="1210" spans="9:9">
      <c r="I1210" s="58"/>
    </row>
    <row r="1211" spans="9:9">
      <c r="I1211" s="58"/>
    </row>
    <row r="1212" spans="9:9">
      <c r="I1212" s="58"/>
    </row>
    <row r="1213" spans="9:9">
      <c r="I1213" s="58"/>
    </row>
    <row r="1214" spans="9:9">
      <c r="I1214" s="58"/>
    </row>
    <row r="1215" spans="9:9">
      <c r="I1215" s="58"/>
    </row>
    <row r="1216" spans="9:9">
      <c r="I1216" s="58"/>
    </row>
    <row r="1217" spans="9:9">
      <c r="I1217" s="58"/>
    </row>
    <row r="1218" spans="9:9">
      <c r="I1218" s="58"/>
    </row>
    <row r="1219" spans="9:9">
      <c r="I1219" s="58"/>
    </row>
    <row r="1220" spans="9:9">
      <c r="I1220" s="58"/>
    </row>
    <row r="1221" spans="9:9">
      <c r="I1221" s="58"/>
    </row>
    <row r="1222" spans="9:9">
      <c r="I1222" s="58"/>
    </row>
    <row r="1223" spans="9:9">
      <c r="I1223" s="58"/>
    </row>
    <row r="1224" spans="9:9">
      <c r="I1224" s="58"/>
    </row>
    <row r="1225" spans="9:9">
      <c r="I1225" s="58"/>
    </row>
    <row r="1226" spans="9:9">
      <c r="I1226" s="58"/>
    </row>
    <row r="1227" spans="9:9">
      <c r="I1227" s="58"/>
    </row>
    <row r="1228" spans="9:9">
      <c r="I1228" s="58"/>
    </row>
    <row r="1229" spans="9:9">
      <c r="I1229" s="58"/>
    </row>
    <row r="1230" spans="9:9">
      <c r="I1230" s="58"/>
    </row>
    <row r="1231" spans="9:9">
      <c r="I1231" s="58"/>
    </row>
    <row r="1232" spans="9:9">
      <c r="I1232" s="58"/>
    </row>
    <row r="1233" spans="9:9">
      <c r="I1233" s="58"/>
    </row>
    <row r="1234" spans="9:9">
      <c r="I1234" s="58"/>
    </row>
    <row r="1235" spans="9:9">
      <c r="I1235" s="58"/>
    </row>
    <row r="1236" spans="9:9">
      <c r="I1236" s="58"/>
    </row>
    <row r="1237" spans="9:9">
      <c r="I1237" s="58"/>
    </row>
    <row r="1238" spans="9:9">
      <c r="I1238" s="58"/>
    </row>
    <row r="1239" spans="9:9">
      <c r="I1239" s="58"/>
    </row>
    <row r="1240" spans="9:9">
      <c r="I1240" s="58"/>
    </row>
    <row r="1241" spans="9:9">
      <c r="I1241" s="58"/>
    </row>
    <row r="1242" spans="9:9">
      <c r="I1242" s="58"/>
    </row>
    <row r="1243" spans="9:9">
      <c r="I1243" s="58"/>
    </row>
    <row r="1244" spans="9:9">
      <c r="I1244" s="58"/>
    </row>
    <row r="1245" spans="9:9">
      <c r="I1245" s="58"/>
    </row>
    <row r="1246" spans="9:9">
      <c r="I1246" s="58"/>
    </row>
    <row r="1247" spans="9:9">
      <c r="I1247" s="58"/>
    </row>
    <row r="1248" spans="9:9">
      <c r="I1248" s="58"/>
    </row>
    <row r="1249" spans="9:9">
      <c r="I1249" s="58"/>
    </row>
    <row r="1250" spans="9:9">
      <c r="I1250" s="58"/>
    </row>
    <row r="1251" spans="9:9">
      <c r="I1251" s="58"/>
    </row>
    <row r="1252" spans="9:9">
      <c r="I1252" s="58"/>
    </row>
    <row r="1253" spans="9:9">
      <c r="I1253" s="58"/>
    </row>
    <row r="1254" spans="9:9">
      <c r="I1254" s="58"/>
    </row>
    <row r="1255" spans="9:9">
      <c r="I1255" s="58"/>
    </row>
    <row r="1256" spans="9:9">
      <c r="I1256" s="58"/>
    </row>
    <row r="1257" spans="9:9">
      <c r="I1257" s="58"/>
    </row>
    <row r="1258" spans="9:9">
      <c r="I1258" s="58"/>
    </row>
    <row r="1259" spans="9:9">
      <c r="I1259" s="58"/>
    </row>
    <row r="1260" spans="9:9">
      <c r="I1260" s="58"/>
    </row>
    <row r="1261" spans="9:9">
      <c r="I1261" s="58"/>
    </row>
    <row r="1262" spans="9:9">
      <c r="I1262" s="58"/>
    </row>
    <row r="1263" spans="9:9">
      <c r="I1263" s="58"/>
    </row>
    <row r="1264" spans="9:9">
      <c r="I1264" s="58"/>
    </row>
    <row r="1265" spans="9:9">
      <c r="I1265" s="58"/>
    </row>
    <row r="1266" spans="9:9">
      <c r="I1266" s="58"/>
    </row>
    <row r="1267" spans="9:9">
      <c r="I1267" s="58"/>
    </row>
    <row r="1268" spans="9:9">
      <c r="I1268" s="58"/>
    </row>
    <row r="1269" spans="9:9">
      <c r="I1269" s="58"/>
    </row>
    <row r="1270" spans="9:9">
      <c r="I1270" s="58"/>
    </row>
    <row r="1271" spans="9:9">
      <c r="I1271" s="58"/>
    </row>
    <row r="1272" spans="9:9">
      <c r="I1272" s="58"/>
    </row>
    <row r="1273" spans="9:9">
      <c r="I1273" s="58"/>
    </row>
    <row r="1274" spans="9:9">
      <c r="I1274" s="58"/>
    </row>
    <row r="1275" spans="9:9">
      <c r="I1275" s="58"/>
    </row>
    <row r="1276" spans="9:9">
      <c r="I1276" s="58"/>
    </row>
    <row r="1277" spans="9:9">
      <c r="I1277" s="58"/>
    </row>
    <row r="1278" spans="9:9">
      <c r="I1278" s="58"/>
    </row>
    <row r="1279" spans="9:9">
      <c r="I1279" s="58"/>
    </row>
    <row r="1280" spans="9:9">
      <c r="I1280" s="58"/>
    </row>
    <row r="1281" spans="9:9">
      <c r="I1281" s="58"/>
    </row>
    <row r="1282" spans="9:9">
      <c r="I1282" s="58"/>
    </row>
    <row r="1283" spans="9:9">
      <c r="I1283" s="58"/>
    </row>
    <row r="1284" spans="9:9">
      <c r="I1284" s="58"/>
    </row>
    <row r="1285" spans="9:9">
      <c r="I1285" s="58"/>
    </row>
    <row r="1286" spans="9:9">
      <c r="I1286" s="58"/>
    </row>
    <row r="1287" spans="9:9">
      <c r="I1287" s="58"/>
    </row>
    <row r="1288" spans="9:9">
      <c r="I1288" s="58"/>
    </row>
    <row r="1289" spans="9:9">
      <c r="I1289" s="58"/>
    </row>
    <row r="1290" spans="9:9">
      <c r="I1290" s="58"/>
    </row>
    <row r="1291" spans="9:9">
      <c r="I1291" s="58"/>
    </row>
    <row r="1292" spans="9:9">
      <c r="I1292" s="58"/>
    </row>
    <row r="1293" spans="9:9">
      <c r="I1293" s="58"/>
    </row>
    <row r="1294" spans="9:9">
      <c r="I1294" s="58"/>
    </row>
    <row r="1295" spans="9:9">
      <c r="I1295" s="58"/>
    </row>
    <row r="1296" spans="9:9">
      <c r="I1296" s="58"/>
    </row>
    <row r="1297" spans="9:9">
      <c r="I1297" s="58"/>
    </row>
    <row r="1298" spans="9:9">
      <c r="I1298" s="58"/>
    </row>
    <row r="1299" spans="9:9">
      <c r="I1299" s="58"/>
    </row>
    <row r="1300" spans="9:9">
      <c r="I1300" s="58"/>
    </row>
    <row r="1301" spans="9:9">
      <c r="I1301" s="58"/>
    </row>
    <row r="1302" spans="9:9">
      <c r="I1302" s="58"/>
    </row>
    <row r="1303" spans="9:9">
      <c r="I1303" s="58"/>
    </row>
    <row r="1304" spans="9:9">
      <c r="I1304" s="58"/>
    </row>
    <row r="1305" spans="9:9">
      <c r="I1305" s="58"/>
    </row>
    <row r="1306" spans="9:9">
      <c r="I1306" s="58"/>
    </row>
    <row r="1307" spans="9:9">
      <c r="I1307" s="58"/>
    </row>
    <row r="1308" spans="9:9">
      <c r="I1308" s="58"/>
    </row>
    <row r="1309" spans="9:9">
      <c r="I1309" s="58"/>
    </row>
    <row r="1310" spans="9:9">
      <c r="I1310" s="58"/>
    </row>
    <row r="1311" spans="9:9">
      <c r="I1311" s="58"/>
    </row>
    <row r="1312" spans="9:9">
      <c r="I1312" s="58"/>
    </row>
    <row r="1313" spans="9:9">
      <c r="I1313" s="58"/>
    </row>
    <row r="1314" spans="9:9">
      <c r="I1314" s="58"/>
    </row>
    <row r="1315" spans="9:9">
      <c r="I1315" s="58"/>
    </row>
    <row r="1316" spans="9:9">
      <c r="I1316" s="58"/>
    </row>
    <row r="1317" spans="9:9">
      <c r="I1317" s="58"/>
    </row>
    <row r="1318" spans="9:9">
      <c r="I1318" s="58"/>
    </row>
    <row r="1319" spans="9:9">
      <c r="I1319" s="58"/>
    </row>
    <row r="1320" spans="9:9">
      <c r="I1320" s="58"/>
    </row>
    <row r="1321" spans="9:9">
      <c r="I1321" s="58"/>
    </row>
    <row r="1322" spans="9:9">
      <c r="I1322" s="58"/>
    </row>
    <row r="1323" spans="9:9">
      <c r="I1323" s="58"/>
    </row>
    <row r="1324" spans="9:9">
      <c r="I1324" s="58"/>
    </row>
    <row r="1325" spans="9:9">
      <c r="I1325" s="58"/>
    </row>
    <row r="1326" spans="9:9">
      <c r="I1326" s="58"/>
    </row>
    <row r="1327" spans="9:9">
      <c r="I1327" s="58"/>
    </row>
    <row r="1328" spans="9:9">
      <c r="I1328" s="58"/>
    </row>
    <row r="1329" spans="9:9">
      <c r="I1329" s="58"/>
    </row>
    <row r="1330" spans="9:9">
      <c r="I1330" s="58"/>
    </row>
    <row r="1331" spans="9:9">
      <c r="I1331" s="58"/>
    </row>
    <row r="1332" spans="9:9">
      <c r="I1332" s="58"/>
    </row>
    <row r="1333" spans="9:9">
      <c r="I1333" s="58"/>
    </row>
    <row r="1334" spans="9:9">
      <c r="I1334" s="58"/>
    </row>
    <row r="1335" spans="9:9">
      <c r="I1335" s="58"/>
    </row>
    <row r="1336" spans="9:9">
      <c r="I1336" s="58"/>
    </row>
    <row r="1337" spans="9:9">
      <c r="I1337" s="58"/>
    </row>
    <row r="1338" spans="9:9">
      <c r="I1338" s="58"/>
    </row>
    <row r="1339" spans="9:9">
      <c r="I1339" s="58"/>
    </row>
    <row r="1340" spans="9:9">
      <c r="I1340" s="58"/>
    </row>
    <row r="1341" spans="9:9">
      <c r="I1341" s="58"/>
    </row>
    <row r="1342" spans="9:9">
      <c r="I1342" s="58"/>
    </row>
    <row r="1343" spans="9:9">
      <c r="I1343" s="58"/>
    </row>
    <row r="1344" spans="9:9">
      <c r="I1344" s="58"/>
    </row>
    <row r="1345" spans="9:9">
      <c r="I1345" s="58"/>
    </row>
    <row r="1346" spans="9:9">
      <c r="I1346" s="58"/>
    </row>
    <row r="1347" spans="9:9">
      <c r="I1347" s="58"/>
    </row>
    <row r="1348" spans="9:9">
      <c r="I1348" s="58"/>
    </row>
    <row r="1349" spans="9:9">
      <c r="I1349" s="58"/>
    </row>
    <row r="1350" spans="9:9">
      <c r="I1350" s="58"/>
    </row>
    <row r="1351" spans="9:9">
      <c r="I1351" s="58"/>
    </row>
    <row r="1352" spans="9:9">
      <c r="I1352" s="58"/>
    </row>
    <row r="1353" spans="9:9">
      <c r="I1353" s="58"/>
    </row>
    <row r="1354" spans="9:9">
      <c r="I1354" s="58"/>
    </row>
    <row r="1355" spans="9:9">
      <c r="I1355" s="58"/>
    </row>
    <row r="1356" spans="9:9">
      <c r="I1356" s="58"/>
    </row>
    <row r="1357" spans="9:9">
      <c r="I1357" s="58"/>
    </row>
    <row r="1358" spans="9:9">
      <c r="I1358" s="58"/>
    </row>
    <row r="1359" spans="9:9">
      <c r="I1359" s="58"/>
    </row>
    <row r="1360" spans="9:9">
      <c r="I1360" s="58"/>
    </row>
    <row r="1361" spans="9:9">
      <c r="I1361" s="58"/>
    </row>
    <row r="1362" spans="9:9">
      <c r="I1362" s="58"/>
    </row>
    <row r="1363" spans="9:9">
      <c r="I1363" s="58"/>
    </row>
    <row r="1364" spans="9:9">
      <c r="I1364" s="58"/>
    </row>
    <row r="1365" spans="9:9">
      <c r="I1365" s="58"/>
    </row>
    <row r="1366" spans="9:9">
      <c r="I1366" s="58"/>
    </row>
    <row r="1367" spans="9:9">
      <c r="I1367" s="58"/>
    </row>
    <row r="1368" spans="9:9">
      <c r="I1368" s="58"/>
    </row>
    <row r="1369" spans="9:9">
      <c r="I1369" s="58"/>
    </row>
    <row r="1370" spans="9:9">
      <c r="I1370" s="58"/>
    </row>
    <row r="1371" spans="9:9">
      <c r="I1371" s="58"/>
    </row>
    <row r="1372" spans="9:9">
      <c r="I1372" s="58"/>
    </row>
    <row r="1373" spans="9:9">
      <c r="I1373" s="58"/>
    </row>
    <row r="1374" spans="9:9">
      <c r="I1374" s="58"/>
    </row>
    <row r="1375" spans="9:9">
      <c r="I1375" s="58"/>
    </row>
    <row r="1376" spans="9:9">
      <c r="I1376" s="58"/>
    </row>
    <row r="1377" spans="9:9">
      <c r="I1377" s="58"/>
    </row>
    <row r="1378" spans="9:9">
      <c r="I1378" s="58"/>
    </row>
    <row r="1379" spans="9:9">
      <c r="I1379" s="58"/>
    </row>
    <row r="1380" spans="9:9">
      <c r="I1380" s="58"/>
    </row>
    <row r="1381" spans="9:9">
      <c r="I1381" s="58"/>
    </row>
    <row r="1382" spans="9:9">
      <c r="I1382" s="58"/>
    </row>
    <row r="1383" spans="9:9">
      <c r="I1383" s="58"/>
    </row>
    <row r="1384" spans="9:9">
      <c r="I1384" s="58"/>
    </row>
    <row r="1385" spans="9:9">
      <c r="I1385" s="58"/>
    </row>
    <row r="1386" spans="9:9">
      <c r="I1386" s="58"/>
    </row>
    <row r="1387" spans="9:9">
      <c r="I1387" s="58"/>
    </row>
    <row r="1388" spans="9:9">
      <c r="I1388" s="58"/>
    </row>
    <row r="1389" spans="9:9">
      <c r="I1389" s="58"/>
    </row>
    <row r="1390" spans="9:9">
      <c r="I1390" s="58"/>
    </row>
    <row r="1391" spans="9:9">
      <c r="I1391" s="58"/>
    </row>
    <row r="1392" spans="9:9">
      <c r="I1392" s="58"/>
    </row>
    <row r="1393" spans="9:9">
      <c r="I1393" s="58"/>
    </row>
    <row r="1394" spans="9:9">
      <c r="I1394" s="58"/>
    </row>
    <row r="1395" spans="9:9">
      <c r="I1395" s="58"/>
    </row>
    <row r="1396" spans="9:9">
      <c r="I1396" s="58"/>
    </row>
    <row r="1397" spans="9:9">
      <c r="I1397" s="58"/>
    </row>
    <row r="1398" spans="9:9">
      <c r="I1398" s="58"/>
    </row>
    <row r="1399" spans="9:9">
      <c r="I1399" s="58"/>
    </row>
    <row r="1400" spans="9:9">
      <c r="I1400" s="58"/>
    </row>
    <row r="1401" spans="9:9">
      <c r="I1401" s="58"/>
    </row>
    <row r="1402" spans="9:9">
      <c r="I1402" s="58"/>
    </row>
    <row r="1403" spans="9:9">
      <c r="I1403" s="58"/>
    </row>
    <row r="1404" spans="9:9">
      <c r="I1404" s="58"/>
    </row>
    <row r="1405" spans="9:9">
      <c r="I1405" s="58"/>
    </row>
    <row r="1406" spans="9:9">
      <c r="I1406" s="58"/>
    </row>
    <row r="1407" spans="9:9">
      <c r="I1407" s="58"/>
    </row>
    <row r="1408" spans="9:9">
      <c r="I1408" s="58"/>
    </row>
    <row r="1409" spans="9:9">
      <c r="I1409" s="58"/>
    </row>
    <row r="1410" spans="9:9">
      <c r="I1410" s="58"/>
    </row>
    <row r="1411" spans="9:9">
      <c r="I1411" s="58"/>
    </row>
    <row r="1412" spans="9:9">
      <c r="I1412" s="58"/>
    </row>
    <row r="1413" spans="9:9">
      <c r="I1413" s="58"/>
    </row>
    <row r="1414" spans="9:9">
      <c r="I1414" s="58"/>
    </row>
    <row r="1415" spans="9:9">
      <c r="I1415" s="58"/>
    </row>
    <row r="1416" spans="9:9">
      <c r="I1416" s="58"/>
    </row>
    <row r="1417" spans="9:9">
      <c r="I1417" s="58"/>
    </row>
    <row r="1418" spans="9:9">
      <c r="I1418" s="58"/>
    </row>
    <row r="1419" spans="9:9">
      <c r="I1419" s="58"/>
    </row>
    <row r="1420" spans="9:9">
      <c r="I1420" s="58"/>
    </row>
    <row r="1421" spans="9:9">
      <c r="I1421" s="58"/>
    </row>
    <row r="1422" spans="9:9">
      <c r="I1422" s="58"/>
    </row>
    <row r="1423" spans="9:9">
      <c r="I1423" s="58"/>
    </row>
    <row r="1424" spans="9:9">
      <c r="I1424" s="58"/>
    </row>
    <row r="1425" spans="9:9">
      <c r="I1425" s="58"/>
    </row>
    <row r="1426" spans="9:9">
      <c r="I1426" s="58"/>
    </row>
    <row r="1427" spans="9:9">
      <c r="I1427" s="58"/>
    </row>
    <row r="1428" spans="9:9">
      <c r="I1428" s="58"/>
    </row>
    <row r="1429" spans="9:9">
      <c r="I1429" s="58"/>
    </row>
    <row r="1430" spans="9:9">
      <c r="I1430" s="58"/>
    </row>
    <row r="1431" spans="9:9">
      <c r="I1431" s="58"/>
    </row>
    <row r="1432" spans="9:9">
      <c r="I1432" s="58"/>
    </row>
    <row r="1433" spans="9:9">
      <c r="I1433" s="58"/>
    </row>
    <row r="1434" spans="9:9">
      <c r="I1434" s="58"/>
    </row>
    <row r="1435" spans="9:9">
      <c r="I1435" s="58"/>
    </row>
    <row r="1436" spans="9:9">
      <c r="I1436" s="58"/>
    </row>
    <row r="1437" spans="9:9">
      <c r="I1437" s="58"/>
    </row>
    <row r="1438" spans="9:9">
      <c r="I1438" s="58"/>
    </row>
    <row r="1439" spans="9:9">
      <c r="I1439" s="58"/>
    </row>
    <row r="1440" spans="9:9">
      <c r="I1440" s="58"/>
    </row>
    <row r="1441" spans="9:9">
      <c r="I1441" s="58"/>
    </row>
    <row r="1442" spans="9:9">
      <c r="I1442" s="58"/>
    </row>
    <row r="1443" spans="9:9">
      <c r="I1443" s="58"/>
    </row>
    <row r="1444" spans="9:9">
      <c r="I1444" s="58"/>
    </row>
    <row r="1445" spans="9:9">
      <c r="I1445" s="58"/>
    </row>
    <row r="1446" spans="9:9">
      <c r="I1446" s="58"/>
    </row>
    <row r="1447" spans="9:9">
      <c r="I1447" s="58"/>
    </row>
    <row r="1448" spans="9:9">
      <c r="I1448" s="58"/>
    </row>
    <row r="1449" spans="9:9">
      <c r="I1449" s="58"/>
    </row>
    <row r="1450" spans="9:9">
      <c r="I1450" s="58"/>
    </row>
    <row r="1451" spans="9:9">
      <c r="I1451" s="58"/>
    </row>
    <row r="1452" spans="9:9">
      <c r="I1452" s="58"/>
    </row>
    <row r="1453" spans="9:9">
      <c r="I1453" s="58"/>
    </row>
    <row r="1454" spans="9:9">
      <c r="I1454" s="58"/>
    </row>
    <row r="1455" spans="9:9">
      <c r="I1455" s="58"/>
    </row>
    <row r="1456" spans="9:9">
      <c r="I1456" s="58"/>
    </row>
    <row r="1457" spans="9:9">
      <c r="I1457" s="58"/>
    </row>
    <row r="1458" spans="9:9">
      <c r="I1458" s="58"/>
    </row>
    <row r="1459" spans="9:9">
      <c r="I1459" s="58"/>
    </row>
    <row r="1460" spans="9:9">
      <c r="I1460" s="58"/>
    </row>
    <row r="1461" spans="9:9">
      <c r="I1461" s="58"/>
    </row>
    <row r="1462" spans="9:9">
      <c r="I1462" s="58"/>
    </row>
    <row r="1463" spans="9:9">
      <c r="I1463" s="58"/>
    </row>
    <row r="1464" spans="9:9">
      <c r="I1464" s="58"/>
    </row>
    <row r="1465" spans="9:9">
      <c r="I1465" s="58"/>
    </row>
    <row r="1466" spans="9:9">
      <c r="I1466" s="58"/>
    </row>
    <row r="1467" spans="9:9">
      <c r="I1467" s="58"/>
    </row>
    <row r="1468" spans="9:9">
      <c r="I1468" s="58"/>
    </row>
    <row r="1469" spans="9:9">
      <c r="I1469" s="58"/>
    </row>
    <row r="1470" spans="9:9">
      <c r="I1470" s="58"/>
    </row>
    <row r="1471" spans="9:9">
      <c r="I1471" s="58"/>
    </row>
    <row r="1472" spans="9:9">
      <c r="I1472" s="58"/>
    </row>
    <row r="1473" spans="9:9">
      <c r="I1473" s="58"/>
    </row>
    <row r="1474" spans="9:9">
      <c r="I1474" s="58"/>
    </row>
    <row r="1475" spans="9:9">
      <c r="I1475" s="58"/>
    </row>
    <row r="1476" spans="9:9">
      <c r="I1476" s="58"/>
    </row>
    <row r="1477" spans="9:9">
      <c r="I1477" s="58"/>
    </row>
    <row r="1478" spans="9:9">
      <c r="I1478" s="58"/>
    </row>
    <row r="1479" spans="9:9">
      <c r="I1479" s="58"/>
    </row>
    <row r="1480" spans="9:9">
      <c r="I1480" s="58"/>
    </row>
    <row r="1481" spans="9:9">
      <c r="I1481" s="58"/>
    </row>
    <row r="1482" spans="9:9">
      <c r="I1482" s="58"/>
    </row>
    <row r="1483" spans="9:9">
      <c r="I1483" s="58"/>
    </row>
    <row r="1484" spans="9:9">
      <c r="I1484" s="58"/>
    </row>
    <row r="1485" spans="9:9">
      <c r="I1485" s="58"/>
    </row>
    <row r="1486" spans="9:9">
      <c r="I1486" s="58"/>
    </row>
    <row r="1487" spans="9:9">
      <c r="I1487" s="58"/>
    </row>
    <row r="1488" spans="9:9">
      <c r="I1488" s="58"/>
    </row>
    <row r="1489" spans="9:9">
      <c r="I1489" s="58"/>
    </row>
    <row r="1490" spans="9:9">
      <c r="I1490" s="58"/>
    </row>
    <row r="1491" spans="9:9">
      <c r="I1491" s="58"/>
    </row>
    <row r="1492" spans="9:9">
      <c r="I1492" s="58"/>
    </row>
    <row r="1493" spans="9:9">
      <c r="I1493" s="58"/>
    </row>
    <row r="1494" spans="9:9">
      <c r="I1494" s="58"/>
    </row>
    <row r="1495" spans="9:9">
      <c r="I1495" s="58"/>
    </row>
    <row r="1496" spans="9:9">
      <c r="I1496" s="58"/>
    </row>
    <row r="1497" spans="9:9">
      <c r="I1497" s="58"/>
    </row>
    <row r="1498" spans="9:9">
      <c r="I1498" s="58"/>
    </row>
    <row r="1499" spans="9:9">
      <c r="I1499" s="58"/>
    </row>
    <row r="1500" spans="9:9">
      <c r="I1500" s="58"/>
    </row>
    <row r="1501" spans="9:9">
      <c r="I1501" s="58"/>
    </row>
    <row r="1502" spans="9:9">
      <c r="I1502" s="58"/>
    </row>
    <row r="1503" spans="9:9">
      <c r="I1503" s="58"/>
    </row>
    <row r="1504" spans="9:9">
      <c r="I1504" s="58"/>
    </row>
    <row r="1505" spans="9:9">
      <c r="I1505" s="58"/>
    </row>
    <row r="1506" spans="9:9">
      <c r="I1506" s="58"/>
    </row>
    <row r="1507" spans="9:9">
      <c r="I1507" s="58"/>
    </row>
    <row r="1508" spans="9:9">
      <c r="I1508" s="58"/>
    </row>
    <row r="1509" spans="9:9">
      <c r="I1509" s="58"/>
    </row>
    <row r="1510" spans="9:9">
      <c r="I1510" s="58"/>
    </row>
    <row r="1511" spans="9:9">
      <c r="I1511" s="58"/>
    </row>
    <row r="1512" spans="9:9">
      <c r="I1512" s="58"/>
    </row>
    <row r="1513" spans="9:9">
      <c r="I1513" s="58"/>
    </row>
    <row r="1514" spans="9:9">
      <c r="I1514" s="58"/>
    </row>
    <row r="1515" spans="9:9">
      <c r="I1515" s="58"/>
    </row>
    <row r="1516" spans="9:9">
      <c r="I1516" s="58"/>
    </row>
    <row r="1517" spans="9:9">
      <c r="I1517" s="58"/>
    </row>
    <row r="1518" spans="9:9">
      <c r="I1518" s="58"/>
    </row>
    <row r="1519" spans="9:9">
      <c r="I1519" s="58"/>
    </row>
    <row r="1520" spans="9:9">
      <c r="I1520" s="58"/>
    </row>
    <row r="1521" spans="9:9">
      <c r="I1521" s="58"/>
    </row>
    <row r="1522" spans="9:9">
      <c r="I1522" s="58"/>
    </row>
    <row r="1523" spans="9:9">
      <c r="I1523" s="58"/>
    </row>
    <row r="1524" spans="9:9">
      <c r="I1524" s="58"/>
    </row>
    <row r="1525" spans="9:9">
      <c r="I1525" s="58"/>
    </row>
    <row r="1526" spans="9:9">
      <c r="I1526" s="58"/>
    </row>
    <row r="1527" spans="9:9">
      <c r="I1527" s="58"/>
    </row>
    <row r="1528" spans="9:9">
      <c r="I1528" s="58"/>
    </row>
    <row r="1529" spans="9:9">
      <c r="I1529" s="58"/>
    </row>
    <row r="1530" spans="9:9">
      <c r="I1530" s="58"/>
    </row>
    <row r="1531" spans="9:9">
      <c r="I1531" s="58"/>
    </row>
    <row r="1532" spans="9:9">
      <c r="I1532" s="58"/>
    </row>
    <row r="1533" spans="9:9">
      <c r="I1533" s="58"/>
    </row>
    <row r="1534" spans="9:9">
      <c r="I1534" s="58"/>
    </row>
    <row r="1535" spans="9:9">
      <c r="I1535" s="58"/>
    </row>
    <row r="1536" spans="9:9">
      <c r="I1536" s="58"/>
    </row>
    <row r="1537" spans="9:9">
      <c r="I1537" s="58"/>
    </row>
    <row r="1538" spans="9:9">
      <c r="I1538" s="58"/>
    </row>
    <row r="1539" spans="9:9">
      <c r="I1539" s="58"/>
    </row>
    <row r="1540" spans="9:9">
      <c r="I1540" s="58"/>
    </row>
    <row r="1541" spans="9:9">
      <c r="I1541" s="58"/>
    </row>
    <row r="1542" spans="9:9">
      <c r="I1542" s="58"/>
    </row>
    <row r="1543" spans="9:9">
      <c r="I1543" s="58"/>
    </row>
    <row r="1544" spans="9:9">
      <c r="I1544" s="58"/>
    </row>
    <row r="1545" spans="9:9">
      <c r="I1545" s="58"/>
    </row>
    <row r="1546" spans="9:9">
      <c r="I1546" s="58"/>
    </row>
    <row r="1547" spans="9:9">
      <c r="I1547" s="58"/>
    </row>
    <row r="1548" spans="9:9">
      <c r="I1548" s="58"/>
    </row>
    <row r="1549" spans="9:9">
      <c r="I1549" s="58"/>
    </row>
    <row r="1550" spans="9:9">
      <c r="I1550" s="58"/>
    </row>
    <row r="1551" spans="9:9">
      <c r="I1551" s="58"/>
    </row>
    <row r="1552" spans="9:9">
      <c r="I1552" s="58"/>
    </row>
    <row r="1553" spans="9:9">
      <c r="I1553" s="58"/>
    </row>
    <row r="1554" spans="9:9">
      <c r="I1554" s="58"/>
    </row>
    <row r="1555" spans="9:9">
      <c r="I1555" s="58"/>
    </row>
    <row r="1556" spans="9:9">
      <c r="I1556" s="58"/>
    </row>
    <row r="1557" spans="9:9">
      <c r="I1557" s="58"/>
    </row>
    <row r="1558" spans="9:9">
      <c r="I1558" s="58"/>
    </row>
    <row r="1559" spans="9:9">
      <c r="I1559" s="58"/>
    </row>
    <row r="1560" spans="9:9">
      <c r="I1560" s="58"/>
    </row>
    <row r="1561" spans="9:9">
      <c r="I1561" s="58"/>
    </row>
    <row r="1562" spans="9:9">
      <c r="I1562" s="58"/>
    </row>
    <row r="1563" spans="9:9">
      <c r="I1563" s="58"/>
    </row>
    <row r="1564" spans="9:9">
      <c r="I1564" s="58"/>
    </row>
    <row r="1565" spans="9:9">
      <c r="I1565" s="58"/>
    </row>
    <row r="1566" spans="9:9">
      <c r="I1566" s="58"/>
    </row>
    <row r="1567" spans="9:9">
      <c r="I1567" s="58"/>
    </row>
    <row r="1568" spans="9:9">
      <c r="I1568" s="58"/>
    </row>
    <row r="1569" spans="9:9">
      <c r="I1569" s="58"/>
    </row>
    <row r="1570" spans="9:9">
      <c r="I1570" s="58"/>
    </row>
    <row r="1571" spans="9:9">
      <c r="I1571" s="58"/>
    </row>
    <row r="1572" spans="9:9">
      <c r="I1572" s="58"/>
    </row>
    <row r="1573" spans="9:9">
      <c r="I1573" s="58"/>
    </row>
    <row r="1574" spans="9:9">
      <c r="I1574" s="58"/>
    </row>
    <row r="1575" spans="9:9">
      <c r="I1575" s="58"/>
    </row>
    <row r="1576" spans="9:9">
      <c r="I1576" s="58"/>
    </row>
    <row r="1577" spans="9:9">
      <c r="I1577" s="58"/>
    </row>
    <row r="1578" spans="9:9">
      <c r="I1578" s="58"/>
    </row>
    <row r="1579" spans="9:9">
      <c r="I1579" s="58"/>
    </row>
    <row r="1580" spans="9:9">
      <c r="I1580" s="58"/>
    </row>
    <row r="1581" spans="9:9">
      <c r="I1581" s="58"/>
    </row>
    <row r="1582" spans="9:9">
      <c r="I1582" s="58"/>
    </row>
    <row r="1583" spans="9:9">
      <c r="I1583" s="58"/>
    </row>
    <row r="1584" spans="9:9">
      <c r="I1584" s="58"/>
    </row>
    <row r="1585" spans="9:9">
      <c r="I1585" s="58"/>
    </row>
    <row r="1586" spans="9:9">
      <c r="I1586" s="58"/>
    </row>
    <row r="1587" spans="9:9">
      <c r="I1587" s="58"/>
    </row>
    <row r="1588" spans="9:9">
      <c r="I1588" s="58"/>
    </row>
    <row r="1589" spans="9:9">
      <c r="I1589" s="58"/>
    </row>
    <row r="1590" spans="9:9">
      <c r="I1590" s="58"/>
    </row>
    <row r="1591" spans="9:9">
      <c r="I1591" s="58"/>
    </row>
    <row r="1592" spans="9:9">
      <c r="I1592" s="58"/>
    </row>
    <row r="1593" spans="9:9">
      <c r="I1593" s="58"/>
    </row>
    <row r="1594" spans="9:9">
      <c r="I1594" s="58"/>
    </row>
    <row r="1595" spans="9:9">
      <c r="I1595" s="58"/>
    </row>
    <row r="1596" spans="9:9">
      <c r="I1596" s="58"/>
    </row>
    <row r="1597" spans="9:9">
      <c r="I1597" s="58"/>
    </row>
    <row r="1598" spans="9:9">
      <c r="I1598" s="58"/>
    </row>
    <row r="1599" spans="9:9">
      <c r="I1599" s="58"/>
    </row>
    <row r="1600" spans="9:9">
      <c r="I1600" s="58"/>
    </row>
    <row r="1601" spans="9:9">
      <c r="I1601" s="58"/>
    </row>
    <row r="1602" spans="9:9">
      <c r="I1602" s="58"/>
    </row>
    <row r="1603" spans="9:9">
      <c r="I1603" s="58"/>
    </row>
    <row r="1604" spans="9:9">
      <c r="I1604" s="58"/>
    </row>
    <row r="1605" spans="9:9">
      <c r="I1605" s="58"/>
    </row>
    <row r="1606" spans="9:9">
      <c r="I1606" s="58"/>
    </row>
    <row r="1607" spans="9:9">
      <c r="I1607" s="58"/>
    </row>
    <row r="1608" spans="9:9">
      <c r="I1608" s="58"/>
    </row>
    <row r="1609" spans="9:9">
      <c r="I1609" s="58"/>
    </row>
    <row r="1610" spans="9:9">
      <c r="I1610" s="58"/>
    </row>
    <row r="1611" spans="9:9">
      <c r="I1611" s="58"/>
    </row>
    <row r="1612" spans="9:9">
      <c r="I1612" s="58"/>
    </row>
    <row r="1613" spans="9:9">
      <c r="I1613" s="58"/>
    </row>
    <row r="1614" spans="9:9">
      <c r="I1614" s="58"/>
    </row>
    <row r="1615" spans="9:9">
      <c r="I1615" s="58"/>
    </row>
    <row r="1616" spans="9:9">
      <c r="I1616" s="58"/>
    </row>
    <row r="1617" spans="9:9">
      <c r="I1617" s="58"/>
    </row>
    <row r="1618" spans="9:9">
      <c r="I1618" s="58"/>
    </row>
    <row r="1619" spans="9:9">
      <c r="I1619" s="58"/>
    </row>
    <row r="1620" spans="9:9">
      <c r="I1620" s="58"/>
    </row>
    <row r="1621" spans="9:9">
      <c r="I1621" s="58"/>
    </row>
    <row r="1622" spans="9:9">
      <c r="I1622" s="58"/>
    </row>
    <row r="1623" spans="9:9">
      <c r="I1623" s="58"/>
    </row>
    <row r="1624" spans="9:9">
      <c r="I1624" s="58"/>
    </row>
    <row r="1625" spans="9:9">
      <c r="I1625" s="58"/>
    </row>
    <row r="1626" spans="9:9">
      <c r="I1626" s="58"/>
    </row>
    <row r="1627" spans="9:9">
      <c r="I1627" s="58"/>
    </row>
    <row r="1628" spans="9:9">
      <c r="I1628" s="58"/>
    </row>
    <row r="1629" spans="9:9">
      <c r="I1629" s="58"/>
    </row>
    <row r="1630" spans="9:9">
      <c r="I1630" s="58"/>
    </row>
    <row r="1631" spans="9:9">
      <c r="I1631" s="58"/>
    </row>
    <row r="1632" spans="9:9">
      <c r="I1632" s="58"/>
    </row>
    <row r="1633" spans="9:9">
      <c r="I1633" s="58"/>
    </row>
    <row r="1634" spans="9:9">
      <c r="I1634" s="58"/>
    </row>
    <row r="1635" spans="9:9">
      <c r="I1635" s="58"/>
    </row>
    <row r="1636" spans="9:9">
      <c r="I1636" s="58"/>
    </row>
    <row r="1637" spans="9:9">
      <c r="I1637" s="58"/>
    </row>
    <row r="1638" spans="9:9">
      <c r="I1638" s="58"/>
    </row>
    <row r="1639" spans="9:9">
      <c r="I1639" s="58"/>
    </row>
    <row r="1640" spans="9:9">
      <c r="I1640" s="58"/>
    </row>
    <row r="1641" spans="9:9">
      <c r="I1641" s="58"/>
    </row>
    <row r="1642" spans="9:9">
      <c r="I1642" s="58"/>
    </row>
    <row r="1643" spans="9:9">
      <c r="I1643" s="58"/>
    </row>
    <row r="1644" spans="9:9">
      <c r="I1644" s="58"/>
    </row>
    <row r="1645" spans="9:9">
      <c r="I1645" s="58"/>
    </row>
    <row r="1646" spans="9:9">
      <c r="I1646" s="58"/>
    </row>
    <row r="1647" spans="9:9">
      <c r="I1647" s="58"/>
    </row>
    <row r="1648" spans="9:9">
      <c r="I1648" s="58"/>
    </row>
    <row r="1649" spans="9:9">
      <c r="I1649" s="58"/>
    </row>
    <row r="1650" spans="9:9">
      <c r="I1650" s="58"/>
    </row>
    <row r="1651" spans="9:9">
      <c r="I1651" s="58"/>
    </row>
    <row r="1652" spans="9:9">
      <c r="I1652" s="58"/>
    </row>
    <row r="1653" spans="9:9">
      <c r="I1653" s="58"/>
    </row>
    <row r="1654" spans="9:9">
      <c r="I1654" s="58"/>
    </row>
    <row r="1655" spans="9:9">
      <c r="I1655" s="58"/>
    </row>
    <row r="1656" spans="9:9">
      <c r="I1656" s="58"/>
    </row>
    <row r="1657" spans="9:9">
      <c r="I1657" s="58"/>
    </row>
    <row r="1658" spans="9:9">
      <c r="I1658" s="58"/>
    </row>
    <row r="1659" spans="9:9">
      <c r="I1659" s="58"/>
    </row>
    <row r="1660" spans="9:9">
      <c r="I1660" s="58"/>
    </row>
    <row r="1661" spans="9:9">
      <c r="I1661" s="58"/>
    </row>
    <row r="1662" spans="9:9">
      <c r="I1662" s="58"/>
    </row>
    <row r="1663" spans="9:9">
      <c r="I1663" s="58"/>
    </row>
    <row r="1664" spans="9:9">
      <c r="I1664" s="58"/>
    </row>
    <row r="1665" spans="9:9">
      <c r="I1665" s="58"/>
    </row>
    <row r="1666" spans="9:9">
      <c r="I1666" s="58"/>
    </row>
    <row r="1667" spans="9:9">
      <c r="I1667" s="58"/>
    </row>
    <row r="1668" spans="9:9">
      <c r="I1668" s="58"/>
    </row>
    <row r="1669" spans="9:9">
      <c r="I1669" s="58"/>
    </row>
    <row r="1670" spans="9:9">
      <c r="I1670" s="58"/>
    </row>
    <row r="1671" spans="9:9">
      <c r="I1671" s="58"/>
    </row>
    <row r="1672" spans="9:9">
      <c r="I1672" s="58"/>
    </row>
    <row r="1673" spans="9:9">
      <c r="I1673" s="58"/>
    </row>
    <row r="1674" spans="9:9">
      <c r="I1674" s="58"/>
    </row>
    <row r="1675" spans="9:9">
      <c r="I1675" s="58"/>
    </row>
    <row r="1676" spans="9:9">
      <c r="I1676" s="58"/>
    </row>
    <row r="1677" spans="9:9">
      <c r="I1677" s="58"/>
    </row>
    <row r="1678" spans="9:9">
      <c r="I1678" s="58"/>
    </row>
    <row r="1679" spans="9:9">
      <c r="I1679" s="58"/>
    </row>
    <row r="1680" spans="9:9">
      <c r="I1680" s="58"/>
    </row>
    <row r="1681" spans="9:9">
      <c r="I1681" s="58"/>
    </row>
    <row r="1682" spans="9:9">
      <c r="I1682" s="58"/>
    </row>
    <row r="1683" spans="9:9">
      <c r="I1683" s="58"/>
    </row>
    <row r="1684" spans="9:9">
      <c r="I1684" s="58"/>
    </row>
    <row r="1685" spans="9:9">
      <c r="I1685" s="58"/>
    </row>
    <row r="1686" spans="9:9">
      <c r="I1686" s="58"/>
    </row>
    <row r="1687" spans="9:9">
      <c r="I1687" s="58"/>
    </row>
    <row r="1688" spans="9:9">
      <c r="I1688" s="58"/>
    </row>
    <row r="1689" spans="9:9">
      <c r="I1689" s="58"/>
    </row>
    <row r="1690" spans="9:9">
      <c r="I1690" s="58"/>
    </row>
    <row r="1691" spans="9:9">
      <c r="I1691" s="58"/>
    </row>
    <row r="1692" spans="9:9">
      <c r="I1692" s="58"/>
    </row>
    <row r="1693" spans="9:9">
      <c r="I1693" s="58"/>
    </row>
    <row r="1694" spans="9:9">
      <c r="I1694" s="58"/>
    </row>
    <row r="1695" spans="9:9">
      <c r="I1695" s="58"/>
    </row>
    <row r="1696" spans="9:9">
      <c r="I1696" s="58"/>
    </row>
    <row r="1697" spans="9:9">
      <c r="I1697" s="58"/>
    </row>
    <row r="1698" spans="9:9">
      <c r="I1698" s="58"/>
    </row>
    <row r="1699" spans="9:9">
      <c r="I1699" s="58"/>
    </row>
    <row r="1700" spans="9:9">
      <c r="I1700" s="58"/>
    </row>
    <row r="1701" spans="9:9">
      <c r="I1701" s="58"/>
    </row>
    <row r="1702" spans="9:9">
      <c r="I1702" s="58"/>
    </row>
    <row r="1703" spans="9:9">
      <c r="I1703" s="58"/>
    </row>
    <row r="1704" spans="9:9">
      <c r="I1704" s="58"/>
    </row>
    <row r="1705" spans="9:9">
      <c r="I1705" s="58"/>
    </row>
    <row r="1706" spans="9:9">
      <c r="I1706" s="58"/>
    </row>
    <row r="1707" spans="9:9">
      <c r="I1707" s="58"/>
    </row>
    <row r="1708" spans="9:9">
      <c r="I1708" s="58"/>
    </row>
    <row r="1709" spans="9:9">
      <c r="I1709" s="58"/>
    </row>
    <row r="1710" spans="9:9">
      <c r="I1710" s="58"/>
    </row>
    <row r="1711" spans="9:9">
      <c r="I1711" s="58"/>
    </row>
    <row r="1712" spans="9:9">
      <c r="I1712" s="58"/>
    </row>
    <row r="1713" spans="9:9">
      <c r="I1713" s="58"/>
    </row>
    <row r="1714" spans="9:9">
      <c r="I1714" s="58"/>
    </row>
    <row r="1715" spans="9:9">
      <c r="I1715" s="58"/>
    </row>
    <row r="1716" spans="9:9">
      <c r="I1716" s="58"/>
    </row>
    <row r="1717" spans="9:9">
      <c r="I1717" s="58"/>
    </row>
    <row r="1718" spans="9:9">
      <c r="I1718" s="58"/>
    </row>
    <row r="1719" spans="9:9">
      <c r="I1719" s="58"/>
    </row>
    <row r="1720" spans="9:9">
      <c r="I1720" s="58"/>
    </row>
    <row r="1721" spans="9:9">
      <c r="I1721" s="58"/>
    </row>
    <row r="1722" spans="9:9">
      <c r="I1722" s="58"/>
    </row>
    <row r="1723" spans="9:9">
      <c r="I1723" s="58"/>
    </row>
    <row r="1724" spans="9:9">
      <c r="I1724" s="58"/>
    </row>
    <row r="1725" spans="9:9">
      <c r="I1725" s="58"/>
    </row>
    <row r="1726" spans="9:9">
      <c r="I1726" s="58"/>
    </row>
    <row r="1727" spans="9:9">
      <c r="I1727" s="58"/>
    </row>
    <row r="1728" spans="9:9">
      <c r="I1728" s="58"/>
    </row>
    <row r="1729" spans="9:9">
      <c r="I1729" s="58"/>
    </row>
    <row r="1730" spans="9:9">
      <c r="I1730" s="58"/>
    </row>
    <row r="1731" spans="9:9">
      <c r="I1731" s="58"/>
    </row>
    <row r="1732" spans="9:9">
      <c r="I1732" s="58"/>
    </row>
    <row r="1733" spans="9:9">
      <c r="I1733" s="58"/>
    </row>
    <row r="1734" spans="9:9">
      <c r="I1734" s="58"/>
    </row>
    <row r="1735" spans="9:9">
      <c r="I1735" s="58"/>
    </row>
    <row r="1736" spans="9:9">
      <c r="I1736" s="58"/>
    </row>
    <row r="1737" spans="9:9">
      <c r="I1737" s="58"/>
    </row>
    <row r="1738" spans="9:9">
      <c r="I1738" s="58"/>
    </row>
    <row r="1739" spans="9:9">
      <c r="I1739" s="58"/>
    </row>
    <row r="1740" spans="9:9">
      <c r="I1740" s="58"/>
    </row>
    <row r="1741" spans="9:9">
      <c r="I1741" s="58"/>
    </row>
    <row r="1742" spans="9:9">
      <c r="I1742" s="58"/>
    </row>
    <row r="1743" spans="9:9">
      <c r="I1743" s="58"/>
    </row>
    <row r="1744" spans="9:9">
      <c r="I1744" s="58"/>
    </row>
    <row r="1745" spans="9:9">
      <c r="I1745" s="58"/>
    </row>
    <row r="1746" spans="9:9">
      <c r="I1746" s="58"/>
    </row>
    <row r="1747" spans="9:9">
      <c r="I1747" s="58"/>
    </row>
    <row r="1748" spans="9:9">
      <c r="I1748" s="58"/>
    </row>
    <row r="1749" spans="9:9">
      <c r="I1749" s="58"/>
    </row>
    <row r="1750" spans="9:9">
      <c r="I1750" s="58"/>
    </row>
    <row r="1751" spans="9:9">
      <c r="I1751" s="58"/>
    </row>
    <row r="1752" spans="9:9">
      <c r="I1752" s="58"/>
    </row>
    <row r="1753" spans="9:9">
      <c r="I1753" s="58"/>
    </row>
    <row r="1754" spans="9:9">
      <c r="I1754" s="58"/>
    </row>
    <row r="1755" spans="9:9">
      <c r="I1755" s="58"/>
    </row>
    <row r="1756" spans="9:9">
      <c r="I1756" s="58"/>
    </row>
    <row r="1757" spans="9:9">
      <c r="I1757" s="58"/>
    </row>
    <row r="1758" spans="9:9">
      <c r="I1758" s="58"/>
    </row>
    <row r="1759" spans="9:9">
      <c r="I1759" s="58"/>
    </row>
    <row r="1760" spans="9:9">
      <c r="I1760" s="58"/>
    </row>
    <row r="1761" spans="9:9">
      <c r="I1761" s="58"/>
    </row>
    <row r="1762" spans="9:9">
      <c r="I1762" s="58"/>
    </row>
    <row r="1763" spans="9:9">
      <c r="I1763" s="58"/>
    </row>
    <row r="1764" spans="9:9">
      <c r="I1764" s="58"/>
    </row>
    <row r="1765" spans="9:9">
      <c r="I1765" s="58"/>
    </row>
    <row r="1766" spans="9:9">
      <c r="I1766" s="58"/>
    </row>
    <row r="1767" spans="9:9">
      <c r="I1767" s="58"/>
    </row>
    <row r="1768" spans="9:9">
      <c r="I1768" s="58"/>
    </row>
    <row r="1769" spans="9:9">
      <c r="I1769" s="58"/>
    </row>
    <row r="1770" spans="9:9">
      <c r="I1770" s="58"/>
    </row>
    <row r="1771" spans="9:9">
      <c r="I1771" s="58"/>
    </row>
    <row r="1772" spans="9:9">
      <c r="I1772" s="58"/>
    </row>
    <row r="1773" spans="9:9">
      <c r="I1773" s="58"/>
    </row>
    <row r="1774" spans="9:9">
      <c r="I1774" s="58"/>
    </row>
    <row r="1775" spans="9:9">
      <c r="I1775" s="58"/>
    </row>
    <row r="1776" spans="9:9">
      <c r="I1776" s="58"/>
    </row>
    <row r="1777" spans="9:9">
      <c r="I1777" s="58"/>
    </row>
    <row r="1778" spans="9:9">
      <c r="I1778" s="58"/>
    </row>
    <row r="1779" spans="9:9">
      <c r="I1779" s="58"/>
    </row>
    <row r="1780" spans="9:9">
      <c r="I1780" s="58"/>
    </row>
    <row r="1781" spans="9:9">
      <c r="I1781" s="58"/>
    </row>
    <row r="1782" spans="9:9">
      <c r="I1782" s="58"/>
    </row>
    <row r="1783" spans="9:9">
      <c r="I1783" s="58"/>
    </row>
    <row r="1784" spans="9:9">
      <c r="I1784" s="58"/>
    </row>
    <row r="1785" spans="9:9">
      <c r="I1785" s="58"/>
    </row>
    <row r="1786" spans="9:9">
      <c r="I1786" s="58"/>
    </row>
    <row r="1787" spans="9:9">
      <c r="I1787" s="58"/>
    </row>
    <row r="1788" spans="9:9">
      <c r="I1788" s="58"/>
    </row>
    <row r="1789" spans="9:9">
      <c r="I1789" s="58"/>
    </row>
    <row r="1790" spans="9:9">
      <c r="I1790" s="58"/>
    </row>
    <row r="1791" spans="9:9">
      <c r="I1791" s="58"/>
    </row>
    <row r="1792" spans="9:9">
      <c r="I1792" s="58"/>
    </row>
    <row r="1793" spans="9:9">
      <c r="I1793" s="58"/>
    </row>
    <row r="1794" spans="9:9">
      <c r="I1794" s="58"/>
    </row>
    <row r="1795" spans="9:9">
      <c r="I1795" s="58"/>
    </row>
    <row r="1796" spans="9:9">
      <c r="I1796" s="58"/>
    </row>
    <row r="1797" spans="9:9">
      <c r="I1797" s="58"/>
    </row>
    <row r="1798" spans="9:9">
      <c r="I1798" s="58"/>
    </row>
    <row r="1799" spans="9:9">
      <c r="I1799" s="58"/>
    </row>
    <row r="1800" spans="9:9">
      <c r="I1800" s="58"/>
    </row>
    <row r="1801" spans="9:9">
      <c r="I1801" s="58"/>
    </row>
    <row r="1802" spans="9:9">
      <c r="I1802" s="58"/>
    </row>
    <row r="1803" spans="9:9">
      <c r="I1803" s="58"/>
    </row>
    <row r="1804" spans="9:9">
      <c r="I1804" s="58"/>
    </row>
    <row r="1805" spans="9:9">
      <c r="I1805" s="58"/>
    </row>
    <row r="1806" spans="9:9">
      <c r="I1806" s="58"/>
    </row>
    <row r="1807" spans="9:9">
      <c r="I1807" s="58"/>
    </row>
    <row r="1808" spans="9:9">
      <c r="I1808" s="58"/>
    </row>
    <row r="1809" spans="9:9">
      <c r="I1809" s="58"/>
    </row>
    <row r="1810" spans="9:9">
      <c r="I1810" s="58"/>
    </row>
    <row r="1811" spans="9:9">
      <c r="I1811" s="58"/>
    </row>
    <row r="1812" spans="9:9">
      <c r="I1812" s="58"/>
    </row>
    <row r="1813" spans="9:9">
      <c r="I1813" s="58"/>
    </row>
    <row r="1814" spans="9:9">
      <c r="I1814" s="58"/>
    </row>
    <row r="1815" spans="9:9">
      <c r="I1815" s="58"/>
    </row>
    <row r="1816" spans="9:9">
      <c r="I1816" s="58"/>
    </row>
    <row r="1817" spans="9:9">
      <c r="I1817" s="58"/>
    </row>
    <row r="1818" spans="9:9">
      <c r="I1818" s="58"/>
    </row>
    <row r="1819" spans="9:9">
      <c r="I1819" s="58"/>
    </row>
    <row r="1820" spans="9:9">
      <c r="I1820" s="58"/>
    </row>
    <row r="1821" spans="9:9">
      <c r="I1821" s="58"/>
    </row>
    <row r="1822" spans="9:9">
      <c r="I1822" s="58"/>
    </row>
    <row r="1823" spans="9:9">
      <c r="I1823" s="58"/>
    </row>
    <row r="1824" spans="9:9">
      <c r="I1824" s="58"/>
    </row>
    <row r="1825" spans="9:9">
      <c r="I1825" s="58"/>
    </row>
    <row r="1826" spans="9:9">
      <c r="I1826" s="58"/>
    </row>
    <row r="1827" spans="9:9">
      <c r="I1827" s="58"/>
    </row>
    <row r="1828" spans="9:9">
      <c r="I1828" s="58"/>
    </row>
    <row r="1829" spans="9:9">
      <c r="I1829" s="58"/>
    </row>
    <row r="1830" spans="9:9">
      <c r="I1830" s="58"/>
    </row>
    <row r="1831" spans="9:9">
      <c r="I1831" s="58"/>
    </row>
    <row r="1832" spans="9:9">
      <c r="I1832" s="58"/>
    </row>
    <row r="1833" spans="9:9">
      <c r="I1833" s="58"/>
    </row>
    <row r="1834" spans="9:9">
      <c r="I1834" s="58"/>
    </row>
    <row r="1835" spans="9:9">
      <c r="I1835" s="58"/>
    </row>
    <row r="1836" spans="9:9">
      <c r="I1836" s="58"/>
    </row>
    <row r="1837" spans="9:9">
      <c r="I1837" s="58"/>
    </row>
    <row r="1838" spans="9:9">
      <c r="I1838" s="58"/>
    </row>
    <row r="1839" spans="9:9">
      <c r="I1839" s="58"/>
    </row>
    <row r="1840" spans="9:9">
      <c r="I1840" s="58"/>
    </row>
    <row r="1841" spans="9:9">
      <c r="I1841" s="58"/>
    </row>
    <row r="1842" spans="9:9">
      <c r="I1842" s="58"/>
    </row>
    <row r="1843" spans="9:9">
      <c r="I1843" s="58"/>
    </row>
    <row r="1844" spans="9:9">
      <c r="I1844" s="58"/>
    </row>
    <row r="1845" spans="9:9">
      <c r="I1845" s="58"/>
    </row>
    <row r="1846" spans="9:9">
      <c r="I1846" s="58"/>
    </row>
    <row r="1847" spans="9:9">
      <c r="I1847" s="58"/>
    </row>
    <row r="1848" spans="9:9">
      <c r="I1848" s="58"/>
    </row>
    <row r="1849" spans="9:9">
      <c r="I1849" s="58"/>
    </row>
    <row r="1850" spans="9:9">
      <c r="I1850" s="58"/>
    </row>
    <row r="1851" spans="9:9">
      <c r="I1851" s="58"/>
    </row>
    <row r="1852" spans="9:9">
      <c r="I1852" s="58"/>
    </row>
    <row r="1853" spans="9:9">
      <c r="I1853" s="58"/>
    </row>
    <row r="1854" spans="9:9">
      <c r="I1854" s="58"/>
    </row>
    <row r="1855" spans="9:9">
      <c r="I1855" s="58"/>
    </row>
    <row r="1856" spans="9:9">
      <c r="I1856" s="58"/>
    </row>
    <row r="1857" spans="9:9">
      <c r="I1857" s="58"/>
    </row>
    <row r="1858" spans="9:9">
      <c r="I1858" s="58"/>
    </row>
    <row r="1859" spans="9:9">
      <c r="I1859" s="58"/>
    </row>
    <row r="1860" spans="9:9">
      <c r="I1860" s="58"/>
    </row>
    <row r="1861" spans="9:9">
      <c r="I1861" s="58"/>
    </row>
    <row r="1862" spans="9:9">
      <c r="I1862" s="58"/>
    </row>
    <row r="1863" spans="9:9">
      <c r="I1863" s="58"/>
    </row>
    <row r="1864" spans="9:9">
      <c r="I1864" s="58"/>
    </row>
    <row r="1865" spans="9:9">
      <c r="I1865" s="58"/>
    </row>
    <row r="1866" spans="9:9">
      <c r="I1866" s="58"/>
    </row>
    <row r="1867" spans="9:9">
      <c r="I1867" s="58"/>
    </row>
    <row r="1868" spans="9:9">
      <c r="I1868" s="58"/>
    </row>
    <row r="1869" spans="9:9">
      <c r="I1869" s="58"/>
    </row>
    <row r="1870" spans="9:9">
      <c r="I1870" s="58"/>
    </row>
    <row r="1871" spans="9:9">
      <c r="I1871" s="58"/>
    </row>
    <row r="1872" spans="9:9">
      <c r="I1872" s="58"/>
    </row>
    <row r="1873" spans="9:9">
      <c r="I1873" s="58"/>
    </row>
    <row r="1874" spans="9:9">
      <c r="I1874" s="58"/>
    </row>
    <row r="1875" spans="9:9">
      <c r="I1875" s="58"/>
    </row>
    <row r="1876" spans="9:9">
      <c r="I1876" s="58"/>
    </row>
    <row r="1877" spans="9:9">
      <c r="I1877" s="58"/>
    </row>
    <row r="1878" spans="9:9">
      <c r="I1878" s="58"/>
    </row>
    <row r="1879" spans="9:9">
      <c r="I1879" s="58"/>
    </row>
    <row r="1880" spans="9:9">
      <c r="I1880" s="58"/>
    </row>
    <row r="1881" spans="9:9">
      <c r="I1881" s="58"/>
    </row>
    <row r="1882" spans="9:9">
      <c r="I1882" s="58"/>
    </row>
    <row r="1883" spans="9:9">
      <c r="I1883" s="58"/>
    </row>
    <row r="1884" spans="9:9">
      <c r="I1884" s="58"/>
    </row>
    <row r="1885" spans="9:9">
      <c r="I1885" s="58"/>
    </row>
    <row r="1886" spans="9:9">
      <c r="I1886" s="58"/>
    </row>
    <row r="1887" spans="9:9">
      <c r="I1887" s="58"/>
    </row>
    <row r="1888" spans="9:9">
      <c r="I1888" s="58"/>
    </row>
    <row r="1889" spans="9:9">
      <c r="I1889" s="58"/>
    </row>
    <row r="1890" spans="9:9">
      <c r="I1890" s="58"/>
    </row>
    <row r="1891" spans="9:9">
      <c r="I1891" s="58"/>
    </row>
    <row r="1892" spans="9:9">
      <c r="I1892" s="58"/>
    </row>
    <row r="1893" spans="9:9">
      <c r="I1893" s="58"/>
    </row>
    <row r="1894" spans="9:9">
      <c r="I1894" s="58"/>
    </row>
    <row r="1895" spans="9:9">
      <c r="I1895" s="58"/>
    </row>
    <row r="1896" spans="9:9">
      <c r="I1896" s="58"/>
    </row>
    <row r="1897" spans="9:9">
      <c r="I1897" s="58"/>
    </row>
    <row r="1898" spans="9:9">
      <c r="I1898" s="58"/>
    </row>
    <row r="1899" spans="9:9">
      <c r="I1899" s="58"/>
    </row>
    <row r="1900" spans="9:9">
      <c r="I1900" s="58"/>
    </row>
    <row r="1901" spans="9:9">
      <c r="I1901" s="58"/>
    </row>
    <row r="1902" spans="9:9">
      <c r="I1902" s="58"/>
    </row>
    <row r="1903" spans="9:9">
      <c r="I1903" s="58"/>
    </row>
    <row r="1904" spans="9:9">
      <c r="I1904" s="58"/>
    </row>
    <row r="1905" spans="9:9">
      <c r="I1905" s="58"/>
    </row>
    <row r="1906" spans="9:9">
      <c r="I1906" s="58"/>
    </row>
    <row r="1907" spans="9:9">
      <c r="I1907" s="58"/>
    </row>
    <row r="1908" spans="9:9">
      <c r="I1908" s="58"/>
    </row>
    <row r="1909" spans="9:9">
      <c r="I1909" s="58"/>
    </row>
    <row r="1910" spans="9:9">
      <c r="I1910" s="58"/>
    </row>
    <row r="1911" spans="9:9">
      <c r="I1911" s="58"/>
    </row>
    <row r="1912" spans="9:9">
      <c r="I1912" s="58"/>
    </row>
    <row r="1913" spans="9:9">
      <c r="I1913" s="58"/>
    </row>
    <row r="1914" spans="9:9">
      <c r="I1914" s="58"/>
    </row>
    <row r="1915" spans="9:9">
      <c r="I1915" s="58"/>
    </row>
    <row r="1916" spans="9:9">
      <c r="I1916" s="58"/>
    </row>
    <row r="1917" spans="9:9">
      <c r="I1917" s="58"/>
    </row>
    <row r="1918" spans="9:9">
      <c r="I1918" s="58"/>
    </row>
    <row r="1919" spans="9:9">
      <c r="I1919" s="58"/>
    </row>
    <row r="1920" spans="9:9">
      <c r="I1920" s="58"/>
    </row>
    <row r="1921" spans="9:9">
      <c r="I1921" s="58"/>
    </row>
    <row r="1922" spans="9:9">
      <c r="I1922" s="58"/>
    </row>
    <row r="1923" spans="9:9">
      <c r="I1923" s="58"/>
    </row>
    <row r="1924" spans="9:9">
      <c r="I1924" s="58"/>
    </row>
    <row r="1925" spans="9:9">
      <c r="I1925" s="58"/>
    </row>
    <row r="1926" spans="9:9">
      <c r="I1926" s="58"/>
    </row>
    <row r="1927" spans="9:9">
      <c r="I1927" s="58"/>
    </row>
    <row r="1928" spans="9:9">
      <c r="I1928" s="58"/>
    </row>
    <row r="1929" spans="9:9">
      <c r="I1929" s="58"/>
    </row>
    <row r="1930" spans="9:9">
      <c r="I1930" s="58"/>
    </row>
    <row r="1931" spans="9:9">
      <c r="I1931" s="58"/>
    </row>
    <row r="1932" spans="9:9">
      <c r="I1932" s="58"/>
    </row>
    <row r="1933" spans="9:9">
      <c r="I1933" s="58"/>
    </row>
    <row r="1934" spans="9:9">
      <c r="I1934" s="58"/>
    </row>
    <row r="1935" spans="9:9">
      <c r="I1935" s="58"/>
    </row>
    <row r="1936" spans="9:9">
      <c r="I1936" s="58"/>
    </row>
    <row r="1937" spans="9:9">
      <c r="I1937" s="58"/>
    </row>
    <row r="1938" spans="9:9">
      <c r="I1938" s="58"/>
    </row>
    <row r="1939" spans="9:9">
      <c r="I1939" s="58"/>
    </row>
    <row r="1940" spans="9:9">
      <c r="I1940" s="58"/>
    </row>
    <row r="1941" spans="9:9">
      <c r="I1941" s="58"/>
    </row>
    <row r="1942" spans="9:9">
      <c r="I1942" s="58"/>
    </row>
    <row r="1943" spans="9:9">
      <c r="I1943" s="58"/>
    </row>
    <row r="1944" spans="9:9">
      <c r="I1944" s="58"/>
    </row>
    <row r="1945" spans="9:9">
      <c r="I1945" s="58"/>
    </row>
    <row r="1946" spans="9:9">
      <c r="I1946" s="58"/>
    </row>
    <row r="1947" spans="9:9">
      <c r="I1947" s="58"/>
    </row>
    <row r="1948" spans="9:9">
      <c r="I1948" s="58"/>
    </row>
    <row r="1949" spans="9:9">
      <c r="I1949" s="58"/>
    </row>
    <row r="1950" spans="9:9">
      <c r="I1950" s="58"/>
    </row>
    <row r="1951" spans="9:9">
      <c r="I1951" s="58"/>
    </row>
    <row r="1952" spans="9:9">
      <c r="I1952" s="58"/>
    </row>
    <row r="1953" spans="9:9">
      <c r="I1953" s="58"/>
    </row>
    <row r="1954" spans="9:9">
      <c r="I1954" s="58"/>
    </row>
    <row r="1955" spans="9:9">
      <c r="I1955" s="58"/>
    </row>
    <row r="1956" spans="9:9">
      <c r="I1956" s="58"/>
    </row>
    <row r="1957" spans="9:9">
      <c r="I1957" s="58"/>
    </row>
    <row r="1958" spans="9:9">
      <c r="I1958" s="58"/>
    </row>
    <row r="1959" spans="9:9">
      <c r="I1959" s="58"/>
    </row>
    <row r="1960" spans="9:9">
      <c r="I1960" s="58"/>
    </row>
    <row r="1961" spans="9:9">
      <c r="I1961" s="58"/>
    </row>
    <row r="1962" spans="9:9">
      <c r="I1962" s="58"/>
    </row>
    <row r="1963" spans="9:9">
      <c r="I1963" s="58"/>
    </row>
    <row r="1964" spans="9:9">
      <c r="I1964" s="58"/>
    </row>
    <row r="1965" spans="9:9">
      <c r="I1965" s="58"/>
    </row>
    <row r="1966" spans="9:9">
      <c r="I1966" s="58"/>
    </row>
    <row r="1967" spans="9:9">
      <c r="I1967" s="58"/>
    </row>
    <row r="1968" spans="9:9">
      <c r="I1968" s="58"/>
    </row>
    <row r="1969" spans="9:9">
      <c r="I1969" s="58"/>
    </row>
    <row r="1970" spans="9:9">
      <c r="I1970" s="58"/>
    </row>
    <row r="1971" spans="9:9">
      <c r="I1971" s="58"/>
    </row>
    <row r="1972" spans="9:9">
      <c r="I1972" s="58"/>
    </row>
    <row r="1973" spans="9:9">
      <c r="I1973" s="58"/>
    </row>
    <row r="1974" spans="9:9">
      <c r="I1974" s="58"/>
    </row>
    <row r="1975" spans="9:9">
      <c r="I1975" s="58"/>
    </row>
    <row r="1976" spans="9:9">
      <c r="I1976" s="58"/>
    </row>
    <row r="1977" spans="9:9">
      <c r="I1977" s="58"/>
    </row>
    <row r="1978" spans="9:9">
      <c r="I1978" s="58"/>
    </row>
    <row r="1979" spans="9:9">
      <c r="I1979" s="58"/>
    </row>
    <row r="1980" spans="9:9">
      <c r="I1980" s="58"/>
    </row>
    <row r="1981" spans="9:9">
      <c r="I1981" s="58"/>
    </row>
    <row r="1982" spans="9:9">
      <c r="I1982" s="58"/>
    </row>
    <row r="1983" spans="9:9">
      <c r="I1983" s="58"/>
    </row>
    <row r="1984" spans="9:9">
      <c r="I1984" s="58"/>
    </row>
    <row r="1985" spans="9:9">
      <c r="I1985" s="58"/>
    </row>
    <row r="1986" spans="9:9">
      <c r="I1986" s="58"/>
    </row>
    <row r="1987" spans="9:9">
      <c r="I1987" s="58"/>
    </row>
    <row r="1988" spans="9:9">
      <c r="I1988" s="58"/>
    </row>
    <row r="1989" spans="9:9">
      <c r="I1989" s="58"/>
    </row>
    <row r="1990" spans="9:9">
      <c r="I1990" s="58"/>
    </row>
    <row r="1991" spans="9:9">
      <c r="I1991" s="58"/>
    </row>
    <row r="1992" spans="9:9">
      <c r="I1992" s="58"/>
    </row>
    <row r="1993" spans="9:9">
      <c r="I1993" s="58"/>
    </row>
    <row r="1994" spans="9:9">
      <c r="I1994" s="58"/>
    </row>
    <row r="1995" spans="9:9">
      <c r="I1995" s="58"/>
    </row>
    <row r="1996" spans="9:9">
      <c r="I1996" s="58"/>
    </row>
    <row r="1997" spans="9:9">
      <c r="I1997" s="58"/>
    </row>
    <row r="1998" spans="9:9">
      <c r="I1998" s="58"/>
    </row>
    <row r="1999" spans="9:9">
      <c r="I1999" s="58"/>
    </row>
    <row r="2000" spans="9:9">
      <c r="I2000" s="58"/>
    </row>
    <row r="2001" spans="9:9">
      <c r="I2001" s="58"/>
    </row>
    <row r="2002" spans="9:9">
      <c r="I2002" s="58"/>
    </row>
    <row r="2003" spans="9:9">
      <c r="I2003" s="58"/>
    </row>
    <row r="2004" spans="9:9">
      <c r="I2004" s="58"/>
    </row>
    <row r="2005" spans="9:9">
      <c r="I2005" s="58"/>
    </row>
    <row r="2006" spans="9:9">
      <c r="I2006" s="58"/>
    </row>
    <row r="2007" spans="9:9">
      <c r="I2007" s="58"/>
    </row>
    <row r="2008" spans="9:9">
      <c r="I2008" s="58"/>
    </row>
    <row r="2009" spans="9:9">
      <c r="I2009" s="58"/>
    </row>
    <row r="2010" spans="9:9">
      <c r="I2010" s="58"/>
    </row>
    <row r="2011" spans="9:9">
      <c r="I2011" s="58"/>
    </row>
    <row r="2012" spans="9:9">
      <c r="I2012" s="58"/>
    </row>
    <row r="2013" spans="9:9">
      <c r="I2013" s="58"/>
    </row>
    <row r="2014" spans="9:9">
      <c r="I2014" s="58"/>
    </row>
    <row r="2015" spans="9:9">
      <c r="I2015" s="58"/>
    </row>
    <row r="2016" spans="9:9">
      <c r="I2016" s="58"/>
    </row>
    <row r="2017" spans="9:9">
      <c r="I2017" s="58"/>
    </row>
    <row r="2018" spans="9:9">
      <c r="I2018" s="58"/>
    </row>
    <row r="2019" spans="9:9">
      <c r="I2019" s="58"/>
    </row>
    <row r="2020" spans="9:9">
      <c r="I2020" s="58"/>
    </row>
    <row r="2021" spans="9:9">
      <c r="I2021" s="58"/>
    </row>
    <row r="2022" spans="9:9">
      <c r="I2022" s="58"/>
    </row>
    <row r="2023" spans="9:9">
      <c r="I2023" s="58"/>
    </row>
    <row r="2024" spans="9:9">
      <c r="I2024" s="58"/>
    </row>
    <row r="2025" spans="9:9">
      <c r="I2025" s="58"/>
    </row>
    <row r="2026" spans="9:9">
      <c r="I2026" s="58"/>
    </row>
    <row r="2027" spans="9:9">
      <c r="I2027" s="58"/>
    </row>
    <row r="2028" spans="9:9">
      <c r="I2028" s="58"/>
    </row>
    <row r="2029" spans="9:9">
      <c r="I2029" s="58"/>
    </row>
    <row r="2030" spans="9:9">
      <c r="I2030" s="58"/>
    </row>
    <row r="2031" spans="9:9">
      <c r="I2031" s="58"/>
    </row>
    <row r="2032" spans="9:9">
      <c r="I2032" s="58"/>
    </row>
    <row r="2033" spans="9:9">
      <c r="I2033" s="58"/>
    </row>
    <row r="2034" spans="9:9">
      <c r="I2034" s="58"/>
    </row>
    <row r="2035" spans="9:9">
      <c r="I2035" s="58"/>
    </row>
    <row r="2036" spans="9:9">
      <c r="I2036" s="58"/>
    </row>
    <row r="2037" spans="9:9">
      <c r="I2037" s="58"/>
    </row>
    <row r="2038" spans="9:9">
      <c r="I2038" s="58"/>
    </row>
    <row r="2039" spans="9:9">
      <c r="I2039" s="58"/>
    </row>
    <row r="2040" spans="9:9">
      <c r="I2040" s="58"/>
    </row>
    <row r="2041" spans="9:9">
      <c r="I2041" s="58"/>
    </row>
    <row r="2042" spans="9:9">
      <c r="I2042" s="58"/>
    </row>
    <row r="2043" spans="9:9">
      <c r="I2043" s="58"/>
    </row>
    <row r="2044" spans="9:9">
      <c r="I2044" s="58"/>
    </row>
    <row r="2045" spans="9:9">
      <c r="I2045" s="58"/>
    </row>
    <row r="2046" spans="9:9">
      <c r="I2046" s="58"/>
    </row>
    <row r="2047" spans="9:9">
      <c r="I2047" s="58"/>
    </row>
    <row r="2048" spans="9:9">
      <c r="I2048" s="58"/>
    </row>
    <row r="2049" spans="9:9">
      <c r="I2049" s="58"/>
    </row>
    <row r="2050" spans="9:9">
      <c r="I2050" s="58"/>
    </row>
    <row r="2051" spans="9:9">
      <c r="I2051" s="58"/>
    </row>
    <row r="2052" spans="9:9">
      <c r="I2052" s="58"/>
    </row>
    <row r="2053" spans="9:9">
      <c r="I2053" s="58"/>
    </row>
    <row r="2054" spans="9:9">
      <c r="I2054" s="58"/>
    </row>
    <row r="2055" spans="9:9">
      <c r="I2055" s="58"/>
    </row>
    <row r="2056" spans="9:9">
      <c r="I2056" s="58"/>
    </row>
    <row r="2057" spans="9:9">
      <c r="I2057" s="58"/>
    </row>
    <row r="2058" spans="9:9">
      <c r="I2058" s="58"/>
    </row>
    <row r="2059" spans="9:9">
      <c r="I2059" s="58"/>
    </row>
    <row r="2060" spans="9:9">
      <c r="I2060" s="58"/>
    </row>
    <row r="2061" spans="9:9">
      <c r="I2061" s="58"/>
    </row>
    <row r="2062" spans="9:9">
      <c r="I2062" s="58"/>
    </row>
    <row r="2063" spans="9:9">
      <c r="I2063" s="58"/>
    </row>
    <row r="2064" spans="9:9">
      <c r="I2064" s="58"/>
    </row>
    <row r="2065" spans="9:9">
      <c r="I2065" s="58"/>
    </row>
    <row r="2066" spans="9:9">
      <c r="I2066" s="58"/>
    </row>
    <row r="2067" spans="9:9">
      <c r="I2067" s="58"/>
    </row>
    <row r="2068" spans="9:9">
      <c r="I2068" s="58"/>
    </row>
    <row r="2069" spans="9:9">
      <c r="I2069" s="58"/>
    </row>
    <row r="2070" spans="9:9">
      <c r="I2070" s="58"/>
    </row>
    <row r="2071" spans="9:9">
      <c r="I2071" s="58"/>
    </row>
    <row r="2072" spans="9:9">
      <c r="I2072" s="58"/>
    </row>
    <row r="2073" spans="9:9">
      <c r="I2073" s="58"/>
    </row>
    <row r="2074" spans="9:9">
      <c r="I2074" s="58"/>
    </row>
    <row r="2075" spans="9:9">
      <c r="I2075" s="58"/>
    </row>
    <row r="2076" spans="9:9">
      <c r="I2076" s="58"/>
    </row>
    <row r="2077" spans="9:9">
      <c r="I2077" s="58"/>
    </row>
    <row r="2078" spans="9:9">
      <c r="I2078" s="58"/>
    </row>
    <row r="2079" spans="9:9">
      <c r="I2079" s="58"/>
    </row>
    <row r="2080" spans="9:9">
      <c r="I2080" s="58"/>
    </row>
    <row r="2081" spans="9:9">
      <c r="I2081" s="58"/>
    </row>
    <row r="2082" spans="9:9">
      <c r="I2082" s="58"/>
    </row>
    <row r="2083" spans="9:9">
      <c r="I2083" s="58"/>
    </row>
    <row r="2084" spans="9:9">
      <c r="I2084" s="58"/>
    </row>
    <row r="2085" spans="9:9">
      <c r="I2085" s="58"/>
    </row>
    <row r="2086" spans="9:9">
      <c r="I2086" s="58"/>
    </row>
    <row r="2087" spans="9:9">
      <c r="I2087" s="58"/>
    </row>
    <row r="2088" spans="9:9">
      <c r="I2088" s="58"/>
    </row>
    <row r="2089" spans="9:9">
      <c r="I2089" s="58"/>
    </row>
    <row r="2090" spans="9:9">
      <c r="I2090" s="58"/>
    </row>
    <row r="2091" spans="9:9">
      <c r="I2091" s="58"/>
    </row>
    <row r="2092" spans="9:9">
      <c r="I2092" s="58"/>
    </row>
    <row r="2093" spans="9:9">
      <c r="I2093" s="58"/>
    </row>
    <row r="2094" spans="9:9">
      <c r="I2094" s="58"/>
    </row>
    <row r="2095" spans="9:9">
      <c r="I2095" s="58"/>
    </row>
    <row r="2096" spans="9:9">
      <c r="I2096" s="58"/>
    </row>
    <row r="2097" spans="9:9">
      <c r="I2097" s="58"/>
    </row>
    <row r="2098" spans="9:9">
      <c r="I2098" s="58"/>
    </row>
    <row r="2099" spans="9:9">
      <c r="I2099" s="58"/>
    </row>
    <row r="2100" spans="9:9">
      <c r="I2100" s="58"/>
    </row>
    <row r="2101" spans="9:9">
      <c r="I2101" s="58"/>
    </row>
    <row r="2102" spans="9:9">
      <c r="I2102" s="58"/>
    </row>
    <row r="2103" spans="9:9">
      <c r="I2103" s="58"/>
    </row>
    <row r="2104" spans="9:9">
      <c r="I2104" s="58"/>
    </row>
    <row r="2105" spans="9:9">
      <c r="I2105" s="58"/>
    </row>
    <row r="2106" spans="9:9">
      <c r="I2106" s="58"/>
    </row>
    <row r="2107" spans="9:9">
      <c r="I2107" s="58"/>
    </row>
    <row r="2108" spans="9:9">
      <c r="I2108" s="58"/>
    </row>
    <row r="2109" spans="9:9">
      <c r="I2109" s="58"/>
    </row>
    <row r="2110" spans="9:9">
      <c r="I2110" s="58"/>
    </row>
    <row r="2111" spans="9:9">
      <c r="I2111" s="58"/>
    </row>
    <row r="2112" spans="9:9">
      <c r="I2112" s="58"/>
    </row>
    <row r="2113" spans="9:9">
      <c r="I2113" s="58"/>
    </row>
    <row r="2114" spans="9:9">
      <c r="I2114" s="58"/>
    </row>
    <row r="2115" spans="9:9">
      <c r="I2115" s="58"/>
    </row>
    <row r="2116" spans="9:9">
      <c r="I2116" s="58"/>
    </row>
    <row r="2117" spans="9:9">
      <c r="I2117" s="58"/>
    </row>
    <row r="2118" spans="9:9">
      <c r="I2118" s="58"/>
    </row>
    <row r="2119" spans="9:9">
      <c r="I2119" s="58"/>
    </row>
    <row r="2120" spans="9:9">
      <c r="I2120" s="58"/>
    </row>
    <row r="2121" spans="9:9">
      <c r="I2121" s="58"/>
    </row>
    <row r="2122" spans="9:9">
      <c r="I2122" s="58"/>
    </row>
    <row r="2123" spans="9:9">
      <c r="I2123" s="58"/>
    </row>
    <row r="2124" spans="9:9">
      <c r="I2124" s="58"/>
    </row>
    <row r="2125" spans="9:9">
      <c r="I2125" s="58"/>
    </row>
    <row r="2126" spans="9:9">
      <c r="I2126" s="58"/>
    </row>
    <row r="2127" spans="9:9">
      <c r="I2127" s="58"/>
    </row>
    <row r="2128" spans="9:9">
      <c r="I2128" s="58"/>
    </row>
    <row r="2129" spans="9:9">
      <c r="I2129" s="58"/>
    </row>
    <row r="2130" spans="9:9">
      <c r="I2130" s="58"/>
    </row>
    <row r="2131" spans="9:9">
      <c r="I2131" s="58"/>
    </row>
    <row r="2132" spans="9:9">
      <c r="I2132" s="58"/>
    </row>
    <row r="2133" spans="9:9">
      <c r="I2133" s="58"/>
    </row>
    <row r="2134" spans="9:9">
      <c r="I2134" s="58"/>
    </row>
    <row r="2135" spans="9:9">
      <c r="I2135" s="58"/>
    </row>
    <row r="2136" spans="9:9">
      <c r="I2136" s="58"/>
    </row>
    <row r="2137" spans="9:9">
      <c r="I2137" s="58"/>
    </row>
    <row r="2138" spans="9:9">
      <c r="I2138" s="58"/>
    </row>
    <row r="2139" spans="9:9">
      <c r="I2139" s="58"/>
    </row>
    <row r="2140" spans="9:9">
      <c r="I2140" s="58"/>
    </row>
    <row r="2141" spans="9:9">
      <c r="I2141" s="58"/>
    </row>
    <row r="2142" spans="9:9">
      <c r="I2142" s="58"/>
    </row>
    <row r="2143" spans="9:9">
      <c r="I2143" s="58"/>
    </row>
    <row r="2144" spans="9:9">
      <c r="I2144" s="58"/>
    </row>
    <row r="2145" spans="9:9">
      <c r="I2145" s="58"/>
    </row>
    <row r="2146" spans="9:9">
      <c r="I2146" s="58"/>
    </row>
    <row r="2147" spans="9:9">
      <c r="I2147" s="58"/>
    </row>
    <row r="2148" spans="9:9">
      <c r="I2148" s="58"/>
    </row>
    <row r="2149" spans="9:9">
      <c r="I2149" s="58"/>
    </row>
    <row r="2150" spans="9:9">
      <c r="I2150" s="58"/>
    </row>
    <row r="2151" spans="9:9">
      <c r="I2151" s="58"/>
    </row>
    <row r="2152" spans="9:9">
      <c r="I2152" s="58"/>
    </row>
    <row r="2153" spans="9:9">
      <c r="I2153" s="58"/>
    </row>
    <row r="2154" spans="9:9">
      <c r="I2154" s="58"/>
    </row>
    <row r="2155" spans="9:9">
      <c r="I2155" s="58"/>
    </row>
    <row r="2156" spans="9:9">
      <c r="I2156" s="58"/>
    </row>
    <row r="2157" spans="9:9">
      <c r="I2157" s="58"/>
    </row>
    <row r="2158" spans="9:9">
      <c r="I2158" s="58"/>
    </row>
    <row r="2159" spans="9:9">
      <c r="I2159" s="58"/>
    </row>
    <row r="2160" spans="9:9">
      <c r="I2160" s="58"/>
    </row>
    <row r="2161" spans="9:9">
      <c r="I2161" s="58"/>
    </row>
    <row r="2162" spans="9:9">
      <c r="I2162" s="58"/>
    </row>
    <row r="2163" spans="9:9">
      <c r="I2163" s="58"/>
    </row>
    <row r="2164" spans="9:9">
      <c r="I2164" s="58"/>
    </row>
    <row r="2165" spans="9:9">
      <c r="I2165" s="58"/>
    </row>
    <row r="2166" spans="9:9">
      <c r="I2166" s="58"/>
    </row>
    <row r="2167" spans="9:9">
      <c r="I2167" s="58"/>
    </row>
    <row r="2168" spans="9:9">
      <c r="I2168" s="58"/>
    </row>
    <row r="2169" spans="9:9">
      <c r="I2169" s="58"/>
    </row>
    <row r="2170" spans="9:9">
      <c r="I2170" s="58"/>
    </row>
    <row r="2171" spans="9:9">
      <c r="I2171" s="58"/>
    </row>
    <row r="2172" spans="9:9">
      <c r="I2172" s="58"/>
    </row>
    <row r="2173" spans="9:9">
      <c r="I2173" s="58"/>
    </row>
    <row r="2174" spans="9:9">
      <c r="I2174" s="58"/>
    </row>
    <row r="2175" spans="9:9">
      <c r="I2175" s="58"/>
    </row>
    <row r="2176" spans="9:9">
      <c r="I2176" s="58"/>
    </row>
    <row r="2177" spans="9:9">
      <c r="I2177" s="58"/>
    </row>
    <row r="2178" spans="9:9">
      <c r="I2178" s="58"/>
    </row>
    <row r="2179" spans="9:9">
      <c r="I2179" s="58"/>
    </row>
    <row r="2180" spans="9:9">
      <c r="I2180" s="58"/>
    </row>
    <row r="2181" spans="9:9">
      <c r="I2181" s="58"/>
    </row>
    <row r="2182" spans="9:9">
      <c r="I2182" s="58"/>
    </row>
    <row r="2183" spans="9:9">
      <c r="I2183" s="58"/>
    </row>
    <row r="2184" spans="9:9">
      <c r="I2184" s="58"/>
    </row>
    <row r="2185" spans="9:9">
      <c r="I2185" s="58"/>
    </row>
    <row r="2186" spans="9:9">
      <c r="I2186" s="58"/>
    </row>
    <row r="2187" spans="9:9">
      <c r="I2187" s="58"/>
    </row>
    <row r="2188" spans="9:9">
      <c r="I2188" s="58"/>
    </row>
    <row r="2189" spans="9:9">
      <c r="I2189" s="58"/>
    </row>
    <row r="2190" spans="9:9">
      <c r="I2190" s="58"/>
    </row>
    <row r="2191" spans="9:9">
      <c r="I2191" s="58"/>
    </row>
    <row r="2192" spans="9:9">
      <c r="I2192" s="58"/>
    </row>
    <row r="2193" spans="9:9">
      <c r="I2193" s="58"/>
    </row>
    <row r="2194" spans="9:9">
      <c r="I2194" s="58"/>
    </row>
    <row r="2195" spans="9:9">
      <c r="I2195" s="58"/>
    </row>
    <row r="2196" spans="9:9">
      <c r="I2196" s="58"/>
    </row>
    <row r="2197" spans="9:9">
      <c r="I2197" s="58"/>
    </row>
    <row r="2198" spans="9:9">
      <c r="I2198" s="58"/>
    </row>
    <row r="2199" spans="9:9">
      <c r="I2199" s="58"/>
    </row>
    <row r="2200" spans="9:9">
      <c r="I2200" s="58"/>
    </row>
    <row r="2201" spans="9:9">
      <c r="I2201" s="58"/>
    </row>
    <row r="2202" spans="9:9">
      <c r="I2202" s="58"/>
    </row>
    <row r="2203" spans="9:9">
      <c r="I2203" s="58"/>
    </row>
    <row r="2204" spans="9:9">
      <c r="I2204" s="58"/>
    </row>
    <row r="2205" spans="9:9">
      <c r="I2205" s="58"/>
    </row>
    <row r="2206" spans="9:9">
      <c r="I2206" s="58"/>
    </row>
    <row r="2207" spans="9:9">
      <c r="I2207" s="58"/>
    </row>
    <row r="2208" spans="9:9">
      <c r="I2208" s="58"/>
    </row>
    <row r="2209" spans="9:9">
      <c r="I2209" s="58"/>
    </row>
    <row r="2210" spans="9:9">
      <c r="I2210" s="58"/>
    </row>
    <row r="2211" spans="9:9">
      <c r="I2211" s="58"/>
    </row>
    <row r="2212" spans="9:9">
      <c r="I2212" s="58"/>
    </row>
    <row r="2213" spans="9:9">
      <c r="I2213" s="58"/>
    </row>
    <row r="2214" spans="9:9">
      <c r="I2214" s="58"/>
    </row>
    <row r="2215" spans="9:9">
      <c r="I2215" s="58"/>
    </row>
    <row r="2216" spans="9:9">
      <c r="I2216" s="58"/>
    </row>
    <row r="2217" spans="9:9">
      <c r="I2217" s="58"/>
    </row>
    <row r="2218" spans="9:9">
      <c r="I2218" s="58"/>
    </row>
    <row r="2219" spans="9:9">
      <c r="I2219" s="58"/>
    </row>
    <row r="2220" spans="9:9">
      <c r="I2220" s="58"/>
    </row>
    <row r="2221" spans="9:9">
      <c r="I2221" s="58"/>
    </row>
    <row r="2222" spans="9:9">
      <c r="I2222" s="58"/>
    </row>
    <row r="2223" spans="9:9">
      <c r="I2223" s="58"/>
    </row>
    <row r="2224" spans="9:9">
      <c r="I2224" s="58"/>
    </row>
    <row r="2225" spans="9:9">
      <c r="I2225" s="58"/>
    </row>
    <row r="2226" spans="9:9">
      <c r="I2226" s="58"/>
    </row>
    <row r="2227" spans="9:9">
      <c r="I2227" s="58"/>
    </row>
    <row r="2228" spans="9:9">
      <c r="I2228" s="58"/>
    </row>
    <row r="2229" spans="9:9">
      <c r="I2229" s="58"/>
    </row>
    <row r="2230" spans="9:9">
      <c r="I2230" s="58"/>
    </row>
    <row r="2231" spans="9:9">
      <c r="I2231" s="58"/>
    </row>
    <row r="2232" spans="9:9">
      <c r="I2232" s="58"/>
    </row>
    <row r="2233" spans="9:9">
      <c r="I2233" s="58"/>
    </row>
    <row r="2234" spans="9:9">
      <c r="I2234" s="58"/>
    </row>
    <row r="2235" spans="9:9">
      <c r="I2235" s="58"/>
    </row>
    <row r="2236" spans="9:9">
      <c r="I2236" s="58"/>
    </row>
    <row r="2237" spans="9:9">
      <c r="I2237" s="58"/>
    </row>
    <row r="2238" spans="9:9">
      <c r="I2238" s="58"/>
    </row>
    <row r="2239" spans="9:9">
      <c r="I2239" s="58"/>
    </row>
    <row r="2240" spans="9:9">
      <c r="I2240" s="58"/>
    </row>
    <row r="2241" spans="9:9">
      <c r="I2241" s="58"/>
    </row>
    <row r="2242" spans="9:9">
      <c r="I2242" s="58"/>
    </row>
    <row r="2243" spans="9:9">
      <c r="I2243" s="58"/>
    </row>
    <row r="2244" spans="9:9">
      <c r="I2244" s="58"/>
    </row>
    <row r="2245" spans="9:9">
      <c r="I2245" s="58"/>
    </row>
    <row r="2246" spans="9:9">
      <c r="I2246" s="58"/>
    </row>
    <row r="2247" spans="9:9">
      <c r="I2247" s="58"/>
    </row>
    <row r="2248" spans="9:9">
      <c r="I2248" s="58"/>
    </row>
    <row r="2249" spans="9:9">
      <c r="I2249" s="58"/>
    </row>
    <row r="2250" spans="9:9">
      <c r="I2250" s="58"/>
    </row>
    <row r="2251" spans="9:9">
      <c r="I2251" s="58"/>
    </row>
    <row r="2252" spans="9:9">
      <c r="I2252" s="58"/>
    </row>
    <row r="2253" spans="9:9">
      <c r="I2253" s="58"/>
    </row>
    <row r="2254" spans="9:9">
      <c r="I2254" s="58"/>
    </row>
    <row r="2255" spans="9:9">
      <c r="I2255" s="58"/>
    </row>
    <row r="2256" spans="9:9">
      <c r="I2256" s="58"/>
    </row>
    <row r="2257" spans="9:9">
      <c r="I2257" s="58"/>
    </row>
    <row r="2258" spans="9:9">
      <c r="I2258" s="58"/>
    </row>
    <row r="2259" spans="9:9">
      <c r="I2259" s="58"/>
    </row>
    <row r="2260" spans="9:9">
      <c r="I2260" s="58"/>
    </row>
    <row r="2261" spans="9:9">
      <c r="I2261" s="58"/>
    </row>
    <row r="2262" spans="9:9">
      <c r="I2262" s="58"/>
    </row>
    <row r="2263" spans="9:9">
      <c r="I2263" s="58"/>
    </row>
    <row r="2264" spans="9:9">
      <c r="I2264" s="58"/>
    </row>
    <row r="2265" spans="9:9">
      <c r="I2265" s="58"/>
    </row>
    <row r="2266" spans="9:9">
      <c r="I2266" s="58"/>
    </row>
    <row r="2267" spans="9:9">
      <c r="I2267" s="58"/>
    </row>
    <row r="2268" spans="9:9">
      <c r="I2268" s="58"/>
    </row>
    <row r="2269" spans="9:9">
      <c r="I2269" s="58"/>
    </row>
    <row r="2270" spans="9:9">
      <c r="I2270" s="58"/>
    </row>
    <row r="2271" spans="9:9">
      <c r="I2271" s="58"/>
    </row>
    <row r="2272" spans="9:9">
      <c r="I2272" s="58"/>
    </row>
    <row r="2273" spans="9:9">
      <c r="I2273" s="58"/>
    </row>
    <row r="2274" spans="9:9">
      <c r="I2274" s="58"/>
    </row>
    <row r="2275" spans="9:9">
      <c r="I2275" s="58"/>
    </row>
    <row r="2276" spans="9:9">
      <c r="I2276" s="58"/>
    </row>
    <row r="2277" spans="9:9">
      <c r="I2277" s="58"/>
    </row>
    <row r="2278" spans="9:9">
      <c r="I2278" s="58"/>
    </row>
    <row r="2279" spans="9:9">
      <c r="I2279" s="58"/>
    </row>
    <row r="2280" spans="9:9">
      <c r="I2280" s="58"/>
    </row>
    <row r="2281" spans="9:9">
      <c r="I2281" s="58"/>
    </row>
    <row r="2282" spans="9:9">
      <c r="I2282" s="58"/>
    </row>
    <row r="2283" spans="9:9">
      <c r="I2283" s="58"/>
    </row>
    <row r="2284" spans="9:9">
      <c r="I2284" s="58"/>
    </row>
    <row r="2285" spans="9:9">
      <c r="I2285" s="58"/>
    </row>
    <row r="2286" spans="9:9">
      <c r="I2286" s="58"/>
    </row>
    <row r="2287" spans="9:9">
      <c r="I2287" s="58"/>
    </row>
    <row r="2288" spans="9:9">
      <c r="I2288" s="58"/>
    </row>
    <row r="2289" spans="9:9">
      <c r="I2289" s="58"/>
    </row>
    <row r="2290" spans="9:9">
      <c r="I2290" s="58"/>
    </row>
    <row r="2291" spans="9:9">
      <c r="I2291" s="58"/>
    </row>
    <row r="2292" spans="9:9">
      <c r="I2292" s="58"/>
    </row>
    <row r="2293" spans="9:9">
      <c r="I2293" s="58"/>
    </row>
    <row r="2294" spans="9:9">
      <c r="I2294" s="58"/>
    </row>
    <row r="2295" spans="9:9">
      <c r="I2295" s="58"/>
    </row>
    <row r="2296" spans="9:9">
      <c r="I2296" s="58"/>
    </row>
    <row r="2297" spans="9:9">
      <c r="I2297" s="58"/>
    </row>
    <row r="2298" spans="9:9">
      <c r="I2298" s="58"/>
    </row>
    <row r="2299" spans="9:9">
      <c r="I2299" s="58"/>
    </row>
    <row r="2300" spans="9:9">
      <c r="I2300" s="58"/>
    </row>
    <row r="2301" spans="9:9">
      <c r="I2301" s="58"/>
    </row>
    <row r="2302" spans="9:9">
      <c r="I2302" s="58"/>
    </row>
    <row r="2303" spans="9:9">
      <c r="I2303" s="58"/>
    </row>
    <row r="2304" spans="9:9">
      <c r="I2304" s="58"/>
    </row>
    <row r="2305" spans="9:9">
      <c r="I2305" s="58"/>
    </row>
    <row r="2306" spans="9:9">
      <c r="I2306" s="58"/>
    </row>
    <row r="2307" spans="9:9">
      <c r="I2307" s="58"/>
    </row>
    <row r="2308" spans="9:9">
      <c r="I2308" s="58"/>
    </row>
    <row r="2309" spans="9:9">
      <c r="I2309" s="58"/>
    </row>
    <row r="2310" spans="9:9">
      <c r="I2310" s="58"/>
    </row>
    <row r="2311" spans="9:9">
      <c r="I2311" s="58"/>
    </row>
    <row r="2312" spans="9:9">
      <c r="I2312" s="58"/>
    </row>
    <row r="2313" spans="9:9">
      <c r="I2313" s="58"/>
    </row>
    <row r="2314" spans="9:9">
      <c r="I2314" s="58"/>
    </row>
    <row r="2315" spans="9:9">
      <c r="I2315" s="58"/>
    </row>
    <row r="2316" spans="9:9">
      <c r="I2316" s="58"/>
    </row>
    <row r="2317" spans="9:9">
      <c r="I2317" s="58"/>
    </row>
    <row r="2318" spans="9:9">
      <c r="I2318" s="58"/>
    </row>
    <row r="2319" spans="9:9">
      <c r="I2319" s="58"/>
    </row>
    <row r="2320" spans="9:9">
      <c r="I2320" s="58"/>
    </row>
    <row r="2321" spans="9:9">
      <c r="I2321" s="58"/>
    </row>
    <row r="2322" spans="9:9">
      <c r="I2322" s="58"/>
    </row>
    <row r="2323" spans="9:9">
      <c r="I2323" s="58"/>
    </row>
    <row r="2324" spans="9:9">
      <c r="I2324" s="58"/>
    </row>
    <row r="2325" spans="9:9">
      <c r="I2325" s="58"/>
    </row>
    <row r="2326" spans="9:9">
      <c r="I2326" s="58"/>
    </row>
    <row r="2327" spans="9:9">
      <c r="I2327" s="58"/>
    </row>
    <row r="2328" spans="9:9">
      <c r="I2328" s="58"/>
    </row>
    <row r="2329" spans="9:9">
      <c r="I2329" s="58"/>
    </row>
    <row r="2330" spans="9:9">
      <c r="I2330" s="58"/>
    </row>
    <row r="2331" spans="9:9">
      <c r="I2331" s="58"/>
    </row>
    <row r="2332" spans="9:9">
      <c r="I2332" s="58"/>
    </row>
    <row r="2333" spans="9:9">
      <c r="I2333" s="58"/>
    </row>
    <row r="2334" spans="9:9">
      <c r="I2334" s="58"/>
    </row>
    <row r="2335" spans="9:9">
      <c r="I2335" s="58"/>
    </row>
    <row r="2336" spans="9:9">
      <c r="I2336" s="58"/>
    </row>
    <row r="2337" spans="9:9">
      <c r="I2337" s="58"/>
    </row>
    <row r="2338" spans="9:9">
      <c r="I2338" s="58"/>
    </row>
    <row r="2339" spans="9:9">
      <c r="I2339" s="58"/>
    </row>
    <row r="2340" spans="9:9">
      <c r="I2340" s="58"/>
    </row>
    <row r="2341" spans="9:9">
      <c r="I2341" s="58"/>
    </row>
    <row r="2342" spans="9:9">
      <c r="I2342" s="58"/>
    </row>
    <row r="2343" spans="9:9">
      <c r="I2343" s="58"/>
    </row>
    <row r="2344" spans="9:9">
      <c r="I2344" s="58"/>
    </row>
    <row r="2345" spans="9:9">
      <c r="I2345" s="58"/>
    </row>
    <row r="2346" spans="9:9">
      <c r="I2346" s="58"/>
    </row>
    <row r="2347" spans="9:9">
      <c r="I2347" s="58"/>
    </row>
    <row r="2348" spans="9:9">
      <c r="I2348" s="58"/>
    </row>
    <row r="2349" spans="9:9">
      <c r="I2349" s="58"/>
    </row>
    <row r="2350" spans="9:9">
      <c r="I2350" s="58"/>
    </row>
    <row r="2351" spans="9:9">
      <c r="I2351" s="58"/>
    </row>
    <row r="2352" spans="9:9">
      <c r="I2352" s="58"/>
    </row>
    <row r="2353" spans="9:9">
      <c r="I2353" s="58"/>
    </row>
    <row r="2354" spans="9:9">
      <c r="I2354" s="58"/>
    </row>
    <row r="2355" spans="9:9">
      <c r="I2355" s="58"/>
    </row>
    <row r="2356" spans="9:9">
      <c r="I2356" s="58"/>
    </row>
    <row r="2357" spans="9:9">
      <c r="I2357" s="58"/>
    </row>
    <row r="2358" spans="9:9">
      <c r="I2358" s="58"/>
    </row>
    <row r="2359" spans="9:9">
      <c r="I2359" s="58"/>
    </row>
    <row r="2360" spans="9:9">
      <c r="I2360" s="58"/>
    </row>
    <row r="2361" spans="9:9">
      <c r="I2361" s="58"/>
    </row>
    <row r="2362" spans="9:9">
      <c r="I2362" s="58"/>
    </row>
    <row r="2363" spans="9:9">
      <c r="I2363" s="58"/>
    </row>
    <row r="2364" spans="9:9">
      <c r="I2364" s="58"/>
    </row>
    <row r="2365" spans="9:9">
      <c r="I2365" s="58"/>
    </row>
    <row r="2366" spans="9:9">
      <c r="I2366" s="58"/>
    </row>
    <row r="2367" spans="9:9">
      <c r="I2367" s="58"/>
    </row>
    <row r="2368" spans="9:9">
      <c r="I2368" s="58"/>
    </row>
    <row r="2369" spans="9:9">
      <c r="I2369" s="58"/>
    </row>
    <row r="2370" spans="9:9">
      <c r="I2370" s="58"/>
    </row>
    <row r="2371" spans="9:9">
      <c r="I2371" s="58"/>
    </row>
    <row r="2372" spans="9:9">
      <c r="I2372" s="58"/>
    </row>
    <row r="2373" spans="9:9">
      <c r="I2373" s="58"/>
    </row>
    <row r="2374" spans="9:9">
      <c r="I2374" s="58"/>
    </row>
    <row r="2375" spans="9:9">
      <c r="I2375" s="58"/>
    </row>
    <row r="2376" spans="9:9">
      <c r="I2376" s="58"/>
    </row>
    <row r="2377" spans="9:9">
      <c r="I2377" s="58"/>
    </row>
    <row r="2378" spans="9:9">
      <c r="I2378" s="58"/>
    </row>
    <row r="2379" spans="9:9">
      <c r="I2379" s="58"/>
    </row>
    <row r="2380" spans="9:9">
      <c r="I2380" s="58"/>
    </row>
    <row r="2381" spans="9:9">
      <c r="I2381" s="58"/>
    </row>
    <row r="2382" spans="9:9">
      <c r="I2382" s="58"/>
    </row>
    <row r="2383" spans="9:9">
      <c r="I2383" s="58"/>
    </row>
    <row r="2384" spans="9:9">
      <c r="I2384" s="58"/>
    </row>
    <row r="2385" spans="9:9">
      <c r="I2385" s="58"/>
    </row>
    <row r="2386" spans="9:9">
      <c r="I2386" s="58"/>
    </row>
    <row r="2387" spans="9:9">
      <c r="I2387" s="58"/>
    </row>
    <row r="2388" spans="9:9">
      <c r="I2388" s="58"/>
    </row>
    <row r="2389" spans="9:9">
      <c r="I2389" s="58"/>
    </row>
    <row r="2390" spans="9:9">
      <c r="I2390" s="58"/>
    </row>
    <row r="2391" spans="9:9">
      <c r="I2391" s="58"/>
    </row>
    <row r="2392" spans="9:9">
      <c r="I2392" s="58"/>
    </row>
    <row r="2393" spans="9:9">
      <c r="I2393" s="58"/>
    </row>
    <row r="2394" spans="9:9">
      <c r="I2394" s="58"/>
    </row>
    <row r="2395" spans="9:9">
      <c r="I2395" s="58"/>
    </row>
    <row r="2396" spans="9:9">
      <c r="I2396" s="58"/>
    </row>
    <row r="2397" spans="9:9">
      <c r="I2397" s="58"/>
    </row>
    <row r="2398" spans="9:9">
      <c r="I2398" s="58"/>
    </row>
    <row r="2399" spans="9:9">
      <c r="I2399" s="58"/>
    </row>
    <row r="2400" spans="9:9">
      <c r="I2400" s="58"/>
    </row>
    <row r="2401" spans="9:9">
      <c r="I2401" s="58"/>
    </row>
    <row r="2402" spans="9:9">
      <c r="I2402" s="58"/>
    </row>
    <row r="2403" spans="9:9">
      <c r="I2403" s="58"/>
    </row>
    <row r="2404" spans="9:9">
      <c r="I2404" s="58"/>
    </row>
    <row r="2405" spans="9:9">
      <c r="I2405" s="58"/>
    </row>
    <row r="2406" spans="9:9">
      <c r="I2406" s="58"/>
    </row>
    <row r="2407" spans="9:9">
      <c r="I2407" s="58"/>
    </row>
    <row r="2408" spans="9:9">
      <c r="I2408" s="58"/>
    </row>
    <row r="2409" spans="9:9">
      <c r="I2409" s="58"/>
    </row>
    <row r="2410" spans="9:9">
      <c r="I2410" s="58"/>
    </row>
    <row r="2411" spans="9:9">
      <c r="I2411" s="58"/>
    </row>
    <row r="2412" spans="9:9">
      <c r="I2412" s="58"/>
    </row>
    <row r="2413" spans="9:9">
      <c r="I2413" s="58"/>
    </row>
    <row r="2414" spans="9:9">
      <c r="I2414" s="58"/>
    </row>
    <row r="2415" spans="9:9">
      <c r="I2415" s="58"/>
    </row>
    <row r="2416" spans="9:9">
      <c r="I2416" s="58"/>
    </row>
    <row r="2417" spans="9:9">
      <c r="I2417" s="58"/>
    </row>
    <row r="2418" spans="9:9">
      <c r="I2418" s="58"/>
    </row>
    <row r="2419" spans="9:9">
      <c r="I2419" s="58"/>
    </row>
    <row r="2420" spans="9:9">
      <c r="I2420" s="58"/>
    </row>
    <row r="2421" spans="9:9">
      <c r="I2421" s="58"/>
    </row>
    <row r="2422" spans="9:9">
      <c r="I2422" s="58"/>
    </row>
    <row r="2423" spans="9:9">
      <c r="I2423" s="58"/>
    </row>
    <row r="2424" spans="9:9">
      <c r="I2424" s="58"/>
    </row>
    <row r="2425" spans="9:9">
      <c r="I2425" s="58"/>
    </row>
    <row r="2426" spans="9:9">
      <c r="I2426" s="58"/>
    </row>
    <row r="2427" spans="9:9">
      <c r="I2427" s="58"/>
    </row>
    <row r="2428" spans="9:9">
      <c r="I2428" s="58"/>
    </row>
    <row r="2429" spans="9:9">
      <c r="I2429" s="58"/>
    </row>
    <row r="2430" spans="9:9">
      <c r="I2430" s="58"/>
    </row>
    <row r="2431" spans="9:9">
      <c r="I2431" s="58"/>
    </row>
    <row r="2432" spans="9:9">
      <c r="I2432" s="58"/>
    </row>
    <row r="2433" spans="9:9">
      <c r="I2433" s="58"/>
    </row>
    <row r="2434" spans="9:9">
      <c r="I2434" s="58"/>
    </row>
    <row r="2435" spans="9:9">
      <c r="I2435" s="58"/>
    </row>
    <row r="2436" spans="9:9">
      <c r="I2436" s="58"/>
    </row>
    <row r="2437" spans="9:9">
      <c r="I2437" s="58"/>
    </row>
    <row r="2438" spans="9:9">
      <c r="I2438" s="58"/>
    </row>
    <row r="2439" spans="9:9">
      <c r="I2439" s="58"/>
    </row>
    <row r="2440" spans="9:9">
      <c r="I2440" s="58"/>
    </row>
    <row r="2441" spans="9:9">
      <c r="I2441" s="58"/>
    </row>
    <row r="2442" spans="9:9">
      <c r="I2442" s="58"/>
    </row>
    <row r="2443" spans="9:9">
      <c r="I2443" s="58"/>
    </row>
    <row r="2444" spans="9:9">
      <c r="I2444" s="58"/>
    </row>
    <row r="2445" spans="9:9">
      <c r="I2445" s="58"/>
    </row>
    <row r="2446" spans="9:9">
      <c r="I2446" s="58"/>
    </row>
    <row r="2447" spans="9:9">
      <c r="I2447" s="58"/>
    </row>
    <row r="2448" spans="9:9">
      <c r="I2448" s="58"/>
    </row>
    <row r="2449" spans="9:9">
      <c r="I2449" s="58"/>
    </row>
    <row r="2450" spans="9:9">
      <c r="I2450" s="58"/>
    </row>
    <row r="2451" spans="9:9">
      <c r="I2451" s="58"/>
    </row>
    <row r="2452" spans="9:9">
      <c r="I2452" s="58"/>
    </row>
    <row r="2453" spans="9:9">
      <c r="I2453" s="58"/>
    </row>
    <row r="2454" spans="9:9">
      <c r="I2454" s="58"/>
    </row>
    <row r="2455" spans="9:9">
      <c r="I2455" s="58"/>
    </row>
    <row r="2456" spans="9:9">
      <c r="I2456" s="58"/>
    </row>
    <row r="2457" spans="9:9">
      <c r="I2457" s="58"/>
    </row>
    <row r="2458" spans="9:9">
      <c r="I2458" s="58"/>
    </row>
    <row r="2459" spans="9:9">
      <c r="I2459" s="58"/>
    </row>
    <row r="2460" spans="9:9">
      <c r="I2460" s="58"/>
    </row>
    <row r="2461" spans="9:9">
      <c r="I2461" s="58"/>
    </row>
    <row r="2462" spans="9:9">
      <c r="I2462" s="58"/>
    </row>
    <row r="2463" spans="9:9">
      <c r="I2463" s="58"/>
    </row>
    <row r="2464" spans="9:9">
      <c r="I2464" s="58"/>
    </row>
    <row r="2465" spans="9:9">
      <c r="I2465" s="58"/>
    </row>
    <row r="2466" spans="9:9">
      <c r="I2466" s="58"/>
    </row>
    <row r="2467" spans="9:9">
      <c r="I2467" s="58"/>
    </row>
    <row r="2468" spans="9:9">
      <c r="I2468" s="58"/>
    </row>
    <row r="2469" spans="9:9">
      <c r="I2469" s="58"/>
    </row>
    <row r="2470" spans="9:9">
      <c r="I2470" s="58"/>
    </row>
    <row r="2471" spans="9:9">
      <c r="I2471" s="58"/>
    </row>
    <row r="2472" spans="9:9">
      <c r="I2472" s="58"/>
    </row>
    <row r="2473" spans="9:9">
      <c r="I2473" s="58"/>
    </row>
    <row r="2474" spans="9:9">
      <c r="I2474" s="58"/>
    </row>
    <row r="2475" spans="9:9">
      <c r="I2475" s="58"/>
    </row>
    <row r="2476" spans="9:9">
      <c r="I2476" s="58"/>
    </row>
    <row r="2477" spans="9:9">
      <c r="I2477" s="58"/>
    </row>
    <row r="2478" spans="9:9">
      <c r="I2478" s="58"/>
    </row>
    <row r="2479" spans="9:9">
      <c r="I2479" s="58"/>
    </row>
    <row r="2480" spans="9:9">
      <c r="I2480" s="58"/>
    </row>
    <row r="2481" spans="9:9">
      <c r="I2481" s="58"/>
    </row>
    <row r="2482" spans="9:9">
      <c r="I2482" s="58"/>
    </row>
    <row r="2483" spans="9:9">
      <c r="I2483" s="58"/>
    </row>
    <row r="2484" spans="9:9">
      <c r="I2484" s="58"/>
    </row>
    <row r="2485" spans="9:9">
      <c r="I2485" s="58"/>
    </row>
    <row r="2486" spans="9:9">
      <c r="I2486" s="58"/>
    </row>
    <row r="2487" spans="9:9">
      <c r="I2487" s="58"/>
    </row>
    <row r="2488" spans="9:9">
      <c r="I2488" s="58"/>
    </row>
    <row r="2489" spans="9:9">
      <c r="I2489" s="58"/>
    </row>
    <row r="2490" spans="9:9">
      <c r="I2490" s="58"/>
    </row>
    <row r="2491" spans="9:9">
      <c r="I2491" s="58"/>
    </row>
    <row r="2492" spans="9:9">
      <c r="I2492" s="58"/>
    </row>
    <row r="2493" spans="9:9">
      <c r="I2493" s="58"/>
    </row>
    <row r="2494" spans="9:9">
      <c r="I2494" s="58"/>
    </row>
    <row r="2495" spans="9:9">
      <c r="I2495" s="58"/>
    </row>
    <row r="2496" spans="9:9">
      <c r="I2496" s="58"/>
    </row>
    <row r="2497" spans="9:9">
      <c r="I2497" s="58"/>
    </row>
    <row r="2498" spans="9:9">
      <c r="I2498" s="58"/>
    </row>
    <row r="2499" spans="9:9">
      <c r="I2499" s="58"/>
    </row>
    <row r="2500" spans="9:9">
      <c r="I2500" s="58"/>
    </row>
    <row r="2501" spans="9:9">
      <c r="I2501" s="58"/>
    </row>
    <row r="2502" spans="9:9">
      <c r="I2502" s="58"/>
    </row>
    <row r="2503" spans="9:9">
      <c r="I2503" s="58"/>
    </row>
    <row r="2504" spans="9:9">
      <c r="I2504" s="58"/>
    </row>
    <row r="2505" spans="9:9">
      <c r="I2505" s="58"/>
    </row>
    <row r="2506" spans="9:9">
      <c r="I2506" s="58"/>
    </row>
    <row r="2507" spans="9:9">
      <c r="I2507" s="58"/>
    </row>
    <row r="2508" spans="9:9">
      <c r="I2508" s="58"/>
    </row>
    <row r="2509" spans="9:9">
      <c r="I2509" s="58"/>
    </row>
    <row r="2510" spans="9:9">
      <c r="I2510" s="58"/>
    </row>
    <row r="2511" spans="9:9">
      <c r="I2511" s="58"/>
    </row>
    <row r="2512" spans="9:9">
      <c r="I2512" s="58"/>
    </row>
    <row r="2513" spans="9:9">
      <c r="I2513" s="58"/>
    </row>
    <row r="2514" spans="9:9">
      <c r="I2514" s="58"/>
    </row>
    <row r="2515" spans="9:9">
      <c r="I2515" s="58"/>
    </row>
    <row r="2516" spans="9:9">
      <c r="I2516" s="58"/>
    </row>
    <row r="2517" spans="9:9">
      <c r="I2517" s="58"/>
    </row>
    <row r="2518" spans="9:9">
      <c r="I2518" s="58"/>
    </row>
    <row r="2519" spans="9:9">
      <c r="I2519" s="58"/>
    </row>
    <row r="2520" spans="9:9">
      <c r="I2520" s="58"/>
    </row>
    <row r="2521" spans="9:9">
      <c r="I2521" s="58"/>
    </row>
    <row r="2522" spans="9:9">
      <c r="I2522" s="58"/>
    </row>
    <row r="2523" spans="9:9">
      <c r="I2523" s="58"/>
    </row>
    <row r="2524" spans="9:9">
      <c r="I2524" s="58"/>
    </row>
    <row r="2525" spans="9:9">
      <c r="I2525" s="58"/>
    </row>
    <row r="2526" spans="9:9">
      <c r="I2526" s="58"/>
    </row>
    <row r="2527" spans="9:9">
      <c r="I2527" s="58"/>
    </row>
    <row r="2528" spans="9:9">
      <c r="I2528" s="58"/>
    </row>
    <row r="2529" spans="9:9">
      <c r="I2529" s="58"/>
    </row>
    <row r="2530" spans="9:9">
      <c r="I2530" s="58"/>
    </row>
    <row r="2531" spans="9:9">
      <c r="I2531" s="58"/>
    </row>
    <row r="2532" spans="9:9">
      <c r="I2532" s="58"/>
    </row>
    <row r="2533" spans="9:9">
      <c r="I2533" s="58"/>
    </row>
    <row r="2534" spans="9:9">
      <c r="I2534" s="58"/>
    </row>
    <row r="2535" spans="9:9">
      <c r="I2535" s="58"/>
    </row>
    <row r="2536" spans="9:9">
      <c r="I2536" s="58"/>
    </row>
    <row r="2537" spans="9:9">
      <c r="I2537" s="58"/>
    </row>
    <row r="2538" spans="9:9">
      <c r="I2538" s="58"/>
    </row>
    <row r="2539" spans="9:9">
      <c r="I2539" s="58"/>
    </row>
    <row r="2540" spans="9:9">
      <c r="I2540" s="58"/>
    </row>
    <row r="2541" spans="9:9">
      <c r="I2541" s="58"/>
    </row>
    <row r="2542" spans="9:9">
      <c r="I2542" s="58"/>
    </row>
    <row r="2543" spans="9:9">
      <c r="I2543" s="58"/>
    </row>
    <row r="2544" spans="9:9">
      <c r="I2544" s="58"/>
    </row>
    <row r="2545" spans="9:9">
      <c r="I2545" s="58"/>
    </row>
    <row r="2546" spans="9:9">
      <c r="I2546" s="58"/>
    </row>
    <row r="2547" spans="9:9">
      <c r="I2547" s="58"/>
    </row>
    <row r="2548" spans="9:9">
      <c r="I2548" s="58"/>
    </row>
    <row r="2549" spans="9:9">
      <c r="I2549" s="58"/>
    </row>
    <row r="2550" spans="9:9">
      <c r="I2550" s="58"/>
    </row>
    <row r="2551" spans="9:9">
      <c r="I2551" s="58"/>
    </row>
    <row r="2552" spans="9:9">
      <c r="I2552" s="58"/>
    </row>
    <row r="2553" spans="9:9">
      <c r="I2553" s="58"/>
    </row>
    <row r="2554" spans="9:9">
      <c r="I2554" s="58"/>
    </row>
    <row r="2555" spans="9:9">
      <c r="I2555" s="58"/>
    </row>
    <row r="2556" spans="9:9">
      <c r="I2556" s="58"/>
    </row>
    <row r="2557" spans="9:9">
      <c r="I2557" s="58"/>
    </row>
    <row r="2558" spans="9:9">
      <c r="I2558" s="58"/>
    </row>
    <row r="2559" spans="9:9">
      <c r="I2559" s="58"/>
    </row>
    <row r="2560" spans="9:9">
      <c r="I2560" s="58"/>
    </row>
    <row r="2561" spans="9:9">
      <c r="I2561" s="58"/>
    </row>
    <row r="2562" spans="9:9">
      <c r="I2562" s="58"/>
    </row>
    <row r="2563" spans="9:9">
      <c r="I2563" s="58"/>
    </row>
    <row r="2564" spans="9:9">
      <c r="I2564" s="58"/>
    </row>
    <row r="2565" spans="9:9">
      <c r="I2565" s="58"/>
    </row>
    <row r="2566" spans="9:9">
      <c r="I2566" s="58"/>
    </row>
    <row r="2567" spans="9:9">
      <c r="I2567" s="58"/>
    </row>
    <row r="2568" spans="9:9">
      <c r="I2568" s="58"/>
    </row>
    <row r="2569" spans="9:9">
      <c r="I2569" s="58"/>
    </row>
    <row r="2570" spans="9:9">
      <c r="I2570" s="58"/>
    </row>
    <row r="2571" spans="9:9">
      <c r="I2571" s="58"/>
    </row>
    <row r="2572" spans="9:9">
      <c r="I2572" s="58"/>
    </row>
    <row r="2573" spans="9:9">
      <c r="I2573" s="58"/>
    </row>
    <row r="2574" spans="9:9">
      <c r="I2574" s="58"/>
    </row>
    <row r="2575" spans="9:9">
      <c r="I2575" s="58"/>
    </row>
    <row r="2576" spans="9:9">
      <c r="I2576" s="58"/>
    </row>
    <row r="2577" spans="9:9">
      <c r="I2577" s="58"/>
    </row>
    <row r="2578" spans="9:9">
      <c r="I2578" s="58"/>
    </row>
    <row r="2579" spans="9:9">
      <c r="I2579" s="58"/>
    </row>
    <row r="2580" spans="9:9">
      <c r="I2580" s="58"/>
    </row>
    <row r="2581" spans="9:9">
      <c r="I2581" s="58"/>
    </row>
    <row r="2582" spans="9:9">
      <c r="I2582" s="58"/>
    </row>
    <row r="2583" spans="9:9">
      <c r="I2583" s="58"/>
    </row>
    <row r="2584" spans="9:9">
      <c r="I2584" s="58"/>
    </row>
    <row r="2585" spans="9:9">
      <c r="I2585" s="58"/>
    </row>
    <row r="2586" spans="9:9">
      <c r="I2586" s="58"/>
    </row>
    <row r="2587" spans="9:9">
      <c r="I2587" s="58"/>
    </row>
    <row r="2588" spans="9:9">
      <c r="I2588" s="58"/>
    </row>
    <row r="2589" spans="9:9">
      <c r="I2589" s="58"/>
    </row>
    <row r="2590" spans="9:9">
      <c r="I2590" s="58"/>
    </row>
    <row r="2591" spans="9:9">
      <c r="I2591" s="58"/>
    </row>
    <row r="2592" spans="9:9">
      <c r="I2592" s="58"/>
    </row>
    <row r="2593" spans="9:9">
      <c r="I2593" s="58"/>
    </row>
    <row r="2594" spans="9:9">
      <c r="I2594" s="58"/>
    </row>
    <row r="2595" spans="9:9">
      <c r="I2595" s="58"/>
    </row>
    <row r="2596" spans="9:9">
      <c r="I2596" s="58"/>
    </row>
    <row r="2597" spans="9:9">
      <c r="I2597" s="58"/>
    </row>
    <row r="2598" spans="9:9">
      <c r="I2598" s="58"/>
    </row>
    <row r="2599" spans="9:9">
      <c r="I2599" s="58"/>
    </row>
    <row r="2600" spans="9:9">
      <c r="I2600" s="58"/>
    </row>
    <row r="2601" spans="9:9">
      <c r="I2601" s="58"/>
    </row>
    <row r="2602" spans="9:9">
      <c r="I2602" s="58"/>
    </row>
    <row r="2603" spans="9:9">
      <c r="I2603" s="58"/>
    </row>
    <row r="2604" spans="9:9">
      <c r="I2604" s="58"/>
    </row>
    <row r="2605" spans="9:9">
      <c r="I2605" s="58"/>
    </row>
    <row r="2606" spans="9:9">
      <c r="I2606" s="58"/>
    </row>
    <row r="2607" spans="9:9">
      <c r="I2607" s="58"/>
    </row>
    <row r="2608" spans="9:9">
      <c r="I2608" s="58"/>
    </row>
    <row r="2609" spans="9:9">
      <c r="I2609" s="58"/>
    </row>
    <row r="2610" spans="9:9">
      <c r="I2610" s="58"/>
    </row>
    <row r="2611" spans="9:9">
      <c r="I2611" s="58"/>
    </row>
    <row r="2612" spans="9:9">
      <c r="I2612" s="58"/>
    </row>
    <row r="2613" spans="9:9">
      <c r="I2613" s="58"/>
    </row>
    <row r="2614" spans="9:9">
      <c r="I2614" s="58"/>
    </row>
    <row r="2615" spans="9:9">
      <c r="I2615" s="58"/>
    </row>
    <row r="2616" spans="9:9">
      <c r="I2616" s="58"/>
    </row>
    <row r="2617" spans="9:9">
      <c r="I2617" s="58"/>
    </row>
    <row r="2618" spans="9:9">
      <c r="I2618" s="58"/>
    </row>
    <row r="2619" spans="9:9">
      <c r="I2619" s="58"/>
    </row>
    <row r="2620" spans="9:9">
      <c r="I2620" s="58"/>
    </row>
    <row r="2621" spans="9:9">
      <c r="I2621" s="58"/>
    </row>
    <row r="2622" spans="9:9">
      <c r="I2622" s="58"/>
    </row>
    <row r="2623" spans="9:9">
      <c r="I2623" s="58"/>
    </row>
    <row r="2624" spans="9:9">
      <c r="I2624" s="58"/>
    </row>
    <row r="2625" spans="9:9">
      <c r="I2625" s="58"/>
    </row>
    <row r="2626" spans="9:9">
      <c r="I2626" s="58"/>
    </row>
    <row r="2627" spans="9:9">
      <c r="I2627" s="58"/>
    </row>
    <row r="2628" spans="9:9">
      <c r="I2628" s="58"/>
    </row>
    <row r="2629" spans="9:9">
      <c r="I2629" s="58"/>
    </row>
    <row r="2630" spans="9:9">
      <c r="I2630" s="58"/>
    </row>
    <row r="2631" spans="9:9">
      <c r="I2631" s="58"/>
    </row>
    <row r="2632" spans="9:9">
      <c r="I2632" s="58"/>
    </row>
    <row r="2633" spans="9:9">
      <c r="I2633" s="58"/>
    </row>
    <row r="2634" spans="9:9">
      <c r="I2634" s="58"/>
    </row>
    <row r="2635" spans="9:9">
      <c r="I2635" s="58"/>
    </row>
    <row r="2636" spans="9:9">
      <c r="I2636" s="58"/>
    </row>
    <row r="2637" spans="9:9">
      <c r="I2637" s="58"/>
    </row>
    <row r="2638" spans="9:9">
      <c r="I2638" s="58"/>
    </row>
    <row r="2639" spans="9:9">
      <c r="I2639" s="58"/>
    </row>
    <row r="2640" spans="9:9">
      <c r="I2640" s="58"/>
    </row>
    <row r="2641" spans="9:9">
      <c r="I2641" s="58"/>
    </row>
    <row r="2642" spans="9:9">
      <c r="I2642" s="58"/>
    </row>
    <row r="2643" spans="9:9">
      <c r="I2643" s="58"/>
    </row>
    <row r="2644" spans="9:9">
      <c r="I2644" s="58"/>
    </row>
    <row r="2645" spans="9:9">
      <c r="I2645" s="58"/>
    </row>
    <row r="2646" spans="9:9">
      <c r="I2646" s="58"/>
    </row>
    <row r="2647" spans="9:9">
      <c r="I2647" s="58"/>
    </row>
    <row r="2648" spans="9:9">
      <c r="I2648" s="58"/>
    </row>
    <row r="2649" spans="9:9">
      <c r="I2649" s="58"/>
    </row>
    <row r="2650" spans="9:9">
      <c r="I2650" s="58"/>
    </row>
    <row r="2651" spans="9:9">
      <c r="I2651" s="58"/>
    </row>
    <row r="2652" spans="9:9">
      <c r="I2652" s="58"/>
    </row>
    <row r="2653" spans="9:9">
      <c r="I2653" s="58"/>
    </row>
    <row r="2654" spans="9:9">
      <c r="I2654" s="58"/>
    </row>
    <row r="2655" spans="9:9">
      <c r="I2655" s="58"/>
    </row>
    <row r="2656" spans="9:9">
      <c r="I2656" s="58"/>
    </row>
    <row r="2657" spans="9:9">
      <c r="I2657" s="58"/>
    </row>
    <row r="2658" spans="9:9">
      <c r="I2658" s="58"/>
    </row>
    <row r="2659" spans="9:9">
      <c r="I2659" s="58"/>
    </row>
    <row r="2660" spans="9:9">
      <c r="I2660" s="58"/>
    </row>
    <row r="2661" spans="9:9">
      <c r="I2661" s="58"/>
    </row>
    <row r="2662" spans="9:9">
      <c r="I2662" s="58"/>
    </row>
    <row r="2663" spans="9:9">
      <c r="I2663" s="58"/>
    </row>
    <row r="2664" spans="9:9">
      <c r="I2664" s="58"/>
    </row>
    <row r="2665" spans="9:9">
      <c r="I2665" s="58"/>
    </row>
    <row r="2666" spans="9:9">
      <c r="I2666" s="58"/>
    </row>
    <row r="2667" spans="9:9">
      <c r="I2667" s="58"/>
    </row>
    <row r="2668" spans="9:9">
      <c r="I2668" s="58"/>
    </row>
    <row r="2669" spans="9:9">
      <c r="I2669" s="58"/>
    </row>
    <row r="2670" spans="9:9">
      <c r="I2670" s="58"/>
    </row>
    <row r="2671" spans="9:9">
      <c r="I2671" s="58"/>
    </row>
    <row r="2672" spans="9:9">
      <c r="I2672" s="58"/>
    </row>
    <row r="2673" spans="9:9">
      <c r="I2673" s="58"/>
    </row>
    <row r="2674" spans="9:9">
      <c r="I2674" s="58"/>
    </row>
    <row r="2675" spans="9:9">
      <c r="I2675" s="58"/>
    </row>
    <row r="2676" spans="9:9">
      <c r="I2676" s="58"/>
    </row>
    <row r="2677" spans="9:9">
      <c r="I2677" s="58"/>
    </row>
    <row r="2678" spans="9:9">
      <c r="I2678" s="58"/>
    </row>
    <row r="2679" spans="9:9">
      <c r="I2679" s="58"/>
    </row>
    <row r="2680" spans="9:9">
      <c r="I2680" s="58"/>
    </row>
    <row r="2681" spans="9:9">
      <c r="I2681" s="58"/>
    </row>
    <row r="2682" spans="9:9">
      <c r="I2682" s="58"/>
    </row>
    <row r="2683" spans="9:9">
      <c r="I2683" s="58"/>
    </row>
    <row r="2684" spans="9:9">
      <c r="I2684" s="58"/>
    </row>
    <row r="2685" spans="9:9">
      <c r="I2685" s="58"/>
    </row>
    <row r="2686" spans="9:9">
      <c r="I2686" s="58"/>
    </row>
    <row r="2687" spans="9:9">
      <c r="I2687" s="58"/>
    </row>
    <row r="2688" spans="9:9">
      <c r="I2688" s="58"/>
    </row>
    <row r="2689" spans="9:9">
      <c r="I2689" s="58"/>
    </row>
    <row r="2690" spans="9:9">
      <c r="I2690" s="58"/>
    </row>
    <row r="2691" spans="9:9">
      <c r="I2691" s="58"/>
    </row>
    <row r="2692" spans="9:9">
      <c r="I2692" s="58"/>
    </row>
    <row r="2693" spans="9:9">
      <c r="I2693" s="58"/>
    </row>
    <row r="2694" spans="9:9">
      <c r="I2694" s="58"/>
    </row>
    <row r="2695" spans="9:9">
      <c r="I2695" s="58"/>
    </row>
    <row r="2696" spans="9:9">
      <c r="I2696" s="58"/>
    </row>
    <row r="2697" spans="9:9">
      <c r="I2697" s="58"/>
    </row>
    <row r="2698" spans="9:9">
      <c r="I2698" s="58"/>
    </row>
    <row r="2699" spans="9:9">
      <c r="I2699" s="58"/>
    </row>
    <row r="2700" spans="9:9">
      <c r="I2700" s="58"/>
    </row>
    <row r="2701" spans="9:9">
      <c r="I2701" s="58"/>
    </row>
    <row r="2702" spans="9:9">
      <c r="I2702" s="58"/>
    </row>
    <row r="2703" spans="9:9">
      <c r="I2703" s="58"/>
    </row>
    <row r="2704" spans="9:9">
      <c r="I2704" s="58"/>
    </row>
    <row r="2705" spans="9:9">
      <c r="I2705" s="58"/>
    </row>
    <row r="2706" spans="9:9">
      <c r="I2706" s="58"/>
    </row>
    <row r="2707" spans="9:9">
      <c r="I2707" s="58"/>
    </row>
    <row r="2708" spans="9:9">
      <c r="I2708" s="58"/>
    </row>
    <row r="2709" spans="9:9">
      <c r="I2709" s="58"/>
    </row>
    <row r="2710" spans="9:9">
      <c r="I2710" s="58"/>
    </row>
    <row r="2711" spans="9:9">
      <c r="I2711" s="58"/>
    </row>
    <row r="2712" spans="9:9">
      <c r="I2712" s="58"/>
    </row>
    <row r="2713" spans="9:9">
      <c r="I2713" s="58"/>
    </row>
    <row r="2714" spans="9:9">
      <c r="I2714" s="58"/>
    </row>
    <row r="2715" spans="9:9">
      <c r="I2715" s="58"/>
    </row>
    <row r="2716" spans="9:9">
      <c r="I2716" s="58"/>
    </row>
    <row r="2717" spans="9:9">
      <c r="I2717" s="58"/>
    </row>
    <row r="2718" spans="9:9">
      <c r="I2718" s="58"/>
    </row>
    <row r="2719" spans="9:9">
      <c r="I2719" s="58"/>
    </row>
    <row r="2720" spans="9:9">
      <c r="I2720" s="58"/>
    </row>
    <row r="2721" spans="9:9">
      <c r="I2721" s="58"/>
    </row>
    <row r="2722" spans="9:9">
      <c r="I2722" s="58"/>
    </row>
    <row r="2723" spans="9:9">
      <c r="I2723" s="58"/>
    </row>
    <row r="2724" spans="9:9">
      <c r="I2724" s="58"/>
    </row>
    <row r="2725" spans="9:9">
      <c r="I2725" s="58"/>
    </row>
    <row r="2726" spans="9:9">
      <c r="I2726" s="58"/>
    </row>
    <row r="2727" spans="9:9">
      <c r="I2727" s="58"/>
    </row>
    <row r="2728" spans="9:9">
      <c r="I2728" s="58"/>
    </row>
    <row r="2729" spans="9:9">
      <c r="I2729" s="58"/>
    </row>
    <row r="2730" spans="9:9">
      <c r="I2730" s="58"/>
    </row>
    <row r="2731" spans="9:9">
      <c r="I2731" s="58"/>
    </row>
    <row r="2732" spans="9:9">
      <c r="I2732" s="58"/>
    </row>
    <row r="2733" spans="9:9">
      <c r="I2733" s="58"/>
    </row>
    <row r="2734" spans="9:9">
      <c r="I2734" s="58"/>
    </row>
    <row r="2735" spans="9:9">
      <c r="I2735" s="58"/>
    </row>
    <row r="2736" spans="9:9">
      <c r="I2736" s="58"/>
    </row>
    <row r="2737" spans="9:9">
      <c r="I2737" s="58"/>
    </row>
    <row r="2738" spans="9:9">
      <c r="I2738" s="58"/>
    </row>
    <row r="2739" spans="9:9">
      <c r="I2739" s="58"/>
    </row>
    <row r="2740" spans="9:9">
      <c r="I2740" s="58"/>
    </row>
    <row r="2741" spans="9:9">
      <c r="I2741" s="58"/>
    </row>
    <row r="2742" spans="9:9">
      <c r="I2742" s="58"/>
    </row>
    <row r="2743" spans="9:9">
      <c r="I2743" s="58"/>
    </row>
    <row r="2744" spans="9:9">
      <c r="I2744" s="58"/>
    </row>
    <row r="2745" spans="9:9">
      <c r="I2745" s="58"/>
    </row>
    <row r="2746" spans="9:9">
      <c r="I2746" s="58"/>
    </row>
    <row r="2747" spans="9:9">
      <c r="I2747" s="58"/>
    </row>
    <row r="2748" spans="9:9">
      <c r="I2748" s="58"/>
    </row>
    <row r="2749" spans="9:9">
      <c r="I2749" s="58"/>
    </row>
    <row r="2750" spans="9:9">
      <c r="I2750" s="58"/>
    </row>
    <row r="2751" spans="9:9">
      <c r="I2751" s="58"/>
    </row>
    <row r="2752" spans="9:9">
      <c r="I2752" s="58"/>
    </row>
    <row r="2753" spans="9:9">
      <c r="I2753" s="58"/>
    </row>
    <row r="2754" spans="9:9">
      <c r="I2754" s="58"/>
    </row>
    <row r="2755" spans="9:9">
      <c r="I2755" s="58"/>
    </row>
    <row r="2756" spans="9:9">
      <c r="I2756" s="58"/>
    </row>
    <row r="2757" spans="9:9">
      <c r="I2757" s="58"/>
    </row>
    <row r="2758" spans="9:9">
      <c r="I2758" s="58"/>
    </row>
    <row r="2759" spans="9:9">
      <c r="I2759" s="58"/>
    </row>
    <row r="2760" spans="9:9">
      <c r="I2760" s="58"/>
    </row>
    <row r="2761" spans="9:9">
      <c r="I2761" s="58"/>
    </row>
    <row r="2762" spans="9:9">
      <c r="I2762" s="58"/>
    </row>
    <row r="2763" spans="9:9">
      <c r="I2763" s="58"/>
    </row>
    <row r="2764" spans="9:9">
      <c r="I2764" s="58"/>
    </row>
    <row r="2765" spans="9:9">
      <c r="I2765" s="58"/>
    </row>
    <row r="2766" spans="9:9">
      <c r="I2766" s="58"/>
    </row>
    <row r="2767" spans="9:9">
      <c r="I2767" s="58"/>
    </row>
    <row r="2768" spans="9:9">
      <c r="I2768" s="58"/>
    </row>
    <row r="2769" spans="9:9">
      <c r="I2769" s="58"/>
    </row>
    <row r="2770" spans="9:9">
      <c r="I2770" s="58"/>
    </row>
    <row r="2771" spans="9:9">
      <c r="I2771" s="58"/>
    </row>
    <row r="2772" spans="9:9">
      <c r="I2772" s="58"/>
    </row>
    <row r="2773" spans="9:9">
      <c r="I2773" s="58"/>
    </row>
    <row r="2774" spans="9:9">
      <c r="I2774" s="58"/>
    </row>
    <row r="2775" spans="9:9">
      <c r="I2775" s="58"/>
    </row>
    <row r="2776" spans="9:9">
      <c r="I2776" s="58"/>
    </row>
    <row r="2777" spans="9:9">
      <c r="I2777" s="58"/>
    </row>
    <row r="2778" spans="9:9">
      <c r="I2778" s="58"/>
    </row>
    <row r="2779" spans="9:9">
      <c r="I2779" s="58"/>
    </row>
    <row r="2780" spans="9:9">
      <c r="I2780" s="58"/>
    </row>
    <row r="2781" spans="9:9">
      <c r="I2781" s="58"/>
    </row>
    <row r="2782" spans="9:9">
      <c r="I2782" s="58"/>
    </row>
    <row r="2783" spans="9:9">
      <c r="I2783" s="58"/>
    </row>
    <row r="2784" spans="9:9">
      <c r="I2784" s="58"/>
    </row>
    <row r="2785" spans="9:9">
      <c r="I2785" s="58"/>
    </row>
    <row r="2786" spans="9:9">
      <c r="I2786" s="58"/>
    </row>
    <row r="2787" spans="9:9">
      <c r="I2787" s="58"/>
    </row>
    <row r="2788" spans="9:9">
      <c r="I2788" s="58"/>
    </row>
    <row r="2789" spans="9:9">
      <c r="I2789" s="58"/>
    </row>
    <row r="2790" spans="9:9">
      <c r="I2790" s="58"/>
    </row>
    <row r="2791" spans="9:9">
      <c r="I2791" s="58"/>
    </row>
    <row r="2792" spans="9:9">
      <c r="I2792" s="58"/>
    </row>
    <row r="2793" spans="9:9">
      <c r="I2793" s="58"/>
    </row>
    <row r="2794" spans="9:9">
      <c r="I2794" s="58"/>
    </row>
    <row r="2795" spans="9:9">
      <c r="I2795" s="58"/>
    </row>
    <row r="2796" spans="9:9">
      <c r="I2796" s="58"/>
    </row>
    <row r="2797" spans="9:9">
      <c r="I2797" s="58"/>
    </row>
    <row r="2798" spans="9:9">
      <c r="I2798" s="58"/>
    </row>
    <row r="2799" spans="9:9">
      <c r="I2799" s="58"/>
    </row>
    <row r="2800" spans="9:9">
      <c r="I2800" s="58"/>
    </row>
    <row r="2801" spans="9:9">
      <c r="I2801" s="58"/>
    </row>
    <row r="2802" spans="9:9">
      <c r="I2802" s="58"/>
    </row>
    <row r="2803" spans="9:9">
      <c r="I2803" s="58"/>
    </row>
    <row r="2804" spans="9:9">
      <c r="I2804" s="58"/>
    </row>
    <row r="2805" spans="9:9">
      <c r="I2805" s="58"/>
    </row>
    <row r="2806" spans="9:9">
      <c r="I2806" s="58"/>
    </row>
    <row r="2807" spans="9:9">
      <c r="I2807" s="58"/>
    </row>
    <row r="2808" spans="9:9">
      <c r="I2808" s="58"/>
    </row>
    <row r="2809" spans="9:9">
      <c r="I2809" s="58"/>
    </row>
    <row r="2810" spans="9:9">
      <c r="I2810" s="58"/>
    </row>
    <row r="2811" spans="9:9">
      <c r="I2811" s="58"/>
    </row>
    <row r="2812" spans="9:9">
      <c r="I2812" s="58"/>
    </row>
    <row r="2813" spans="9:9">
      <c r="I2813" s="58"/>
    </row>
    <row r="2814" spans="9:9">
      <c r="I2814" s="58"/>
    </row>
    <row r="2815" spans="9:9">
      <c r="I2815" s="58"/>
    </row>
    <row r="2816" spans="9:9">
      <c r="I2816" s="58"/>
    </row>
    <row r="2817" spans="9:9">
      <c r="I2817" s="58"/>
    </row>
    <row r="2818" spans="9:9">
      <c r="I2818" s="58"/>
    </row>
    <row r="2819" spans="9:9">
      <c r="I2819" s="58"/>
    </row>
    <row r="2820" spans="9:9">
      <c r="I2820" s="58"/>
    </row>
    <row r="2821" spans="9:9">
      <c r="I2821" s="58"/>
    </row>
    <row r="2822" spans="9:9">
      <c r="I2822" s="58"/>
    </row>
    <row r="2823" spans="9:9">
      <c r="I2823" s="58"/>
    </row>
    <row r="2824" spans="9:9">
      <c r="I2824" s="58"/>
    </row>
    <row r="2825" spans="9:9">
      <c r="I2825" s="58"/>
    </row>
    <row r="2826" spans="9:9">
      <c r="I2826" s="58"/>
    </row>
    <row r="2827" spans="9:9">
      <c r="I2827" s="58"/>
    </row>
    <row r="2828" spans="9:9">
      <c r="I2828" s="58"/>
    </row>
    <row r="2829" spans="9:9">
      <c r="I2829" s="58"/>
    </row>
    <row r="2830" spans="9:9">
      <c r="I2830" s="58"/>
    </row>
    <row r="2831" spans="9:9">
      <c r="I2831" s="58"/>
    </row>
    <row r="2832" spans="9:9">
      <c r="I2832" s="58"/>
    </row>
    <row r="2833" spans="9:9">
      <c r="I2833" s="58"/>
    </row>
    <row r="2834" spans="9:9">
      <c r="I2834" s="58"/>
    </row>
    <row r="2835" spans="9:9">
      <c r="I2835" s="58"/>
    </row>
    <row r="2836" spans="9:9">
      <c r="I2836" s="58"/>
    </row>
    <row r="2837" spans="9:9">
      <c r="I2837" s="58"/>
    </row>
    <row r="2838" spans="9:9">
      <c r="I2838" s="58"/>
    </row>
    <row r="2839" spans="9:9">
      <c r="I2839" s="58"/>
    </row>
    <row r="2840" spans="9:9">
      <c r="I2840" s="58"/>
    </row>
    <row r="2841" spans="9:9">
      <c r="I2841" s="58"/>
    </row>
    <row r="2842" spans="9:9">
      <c r="I2842" s="58"/>
    </row>
    <row r="2843" spans="9:9">
      <c r="I2843" s="58"/>
    </row>
    <row r="2844" spans="9:9">
      <c r="I2844" s="58"/>
    </row>
    <row r="2845" spans="9:9">
      <c r="I2845" s="58"/>
    </row>
    <row r="2846" spans="9:9">
      <c r="I2846" s="58"/>
    </row>
    <row r="2847" spans="9:9">
      <c r="I2847" s="58"/>
    </row>
    <row r="2848" spans="9:9">
      <c r="I2848" s="58"/>
    </row>
    <row r="2849" spans="9:9">
      <c r="I2849" s="58"/>
    </row>
    <row r="2850" spans="9:9">
      <c r="I2850" s="58"/>
    </row>
    <row r="2851" spans="9:9">
      <c r="I2851" s="58"/>
    </row>
    <row r="2852" spans="9:9">
      <c r="I2852" s="58"/>
    </row>
    <row r="2853" spans="9:9">
      <c r="I2853" s="58"/>
    </row>
    <row r="2854" spans="9:9">
      <c r="I2854" s="58"/>
    </row>
    <row r="2855" spans="9:9">
      <c r="I2855" s="58"/>
    </row>
    <row r="2856" spans="9:9">
      <c r="I2856" s="58"/>
    </row>
    <row r="2857" spans="9:9">
      <c r="I2857" s="58"/>
    </row>
    <row r="2858" spans="9:9">
      <c r="I2858" s="58"/>
    </row>
    <row r="2859" spans="9:9">
      <c r="I2859" s="58"/>
    </row>
    <row r="2860" spans="9:9">
      <c r="I2860" s="58"/>
    </row>
    <row r="2861" spans="9:9">
      <c r="I2861" s="58"/>
    </row>
    <row r="2862" spans="9:9">
      <c r="I2862" s="58"/>
    </row>
    <row r="2863" spans="9:9">
      <c r="I2863" s="58"/>
    </row>
    <row r="2864" spans="9:9">
      <c r="I2864" s="58"/>
    </row>
    <row r="2865" spans="9:9">
      <c r="I2865" s="58"/>
    </row>
    <row r="2866" spans="9:9">
      <c r="I2866" s="58"/>
    </row>
    <row r="2867" spans="9:9">
      <c r="I2867" s="58"/>
    </row>
    <row r="2868" spans="9:9">
      <c r="I2868" s="58"/>
    </row>
    <row r="2869" spans="9:9">
      <c r="I2869" s="58"/>
    </row>
    <row r="2870" spans="9:9">
      <c r="I2870" s="58"/>
    </row>
    <row r="2871" spans="9:9">
      <c r="I2871" s="58"/>
    </row>
    <row r="2872" spans="9:9">
      <c r="I2872" s="58"/>
    </row>
    <row r="2873" spans="9:9">
      <c r="I2873" s="58"/>
    </row>
    <row r="2874" spans="9:9">
      <c r="I2874" s="58"/>
    </row>
    <row r="2875" spans="9:9">
      <c r="I2875" s="58"/>
    </row>
    <row r="2876" spans="9:9">
      <c r="I2876" s="58"/>
    </row>
    <row r="2877" spans="9:9">
      <c r="I2877" s="58"/>
    </row>
    <row r="2878" spans="9:9">
      <c r="I2878" s="58"/>
    </row>
    <row r="2879" spans="9:9">
      <c r="I2879" s="58"/>
    </row>
    <row r="2880" spans="9:9">
      <c r="I2880" s="58"/>
    </row>
    <row r="2881" spans="9:9">
      <c r="I2881" s="58"/>
    </row>
    <row r="2882" spans="9:9">
      <c r="I2882" s="58"/>
    </row>
    <row r="2883" spans="9:9">
      <c r="I2883" s="58"/>
    </row>
    <row r="2884" spans="9:9">
      <c r="I2884" s="58"/>
    </row>
    <row r="2885" spans="9:9">
      <c r="I2885" s="58"/>
    </row>
    <row r="2886" spans="9:9">
      <c r="I2886" s="58"/>
    </row>
    <row r="2887" spans="9:9">
      <c r="I2887" s="58"/>
    </row>
    <row r="2888" spans="9:9">
      <c r="I2888" s="58"/>
    </row>
    <row r="2889" spans="9:9">
      <c r="I2889" s="58"/>
    </row>
    <row r="2890" spans="9:9">
      <c r="I2890" s="58"/>
    </row>
    <row r="2891" spans="9:9">
      <c r="I2891" s="58"/>
    </row>
    <row r="2892" spans="9:9">
      <c r="I2892" s="58"/>
    </row>
    <row r="2893" spans="9:9">
      <c r="I2893" s="58"/>
    </row>
    <row r="2894" spans="9:9">
      <c r="I2894" s="58"/>
    </row>
    <row r="2895" spans="9:9">
      <c r="I2895" s="58"/>
    </row>
    <row r="2896" spans="9:9">
      <c r="I2896" s="58"/>
    </row>
    <row r="2897" spans="9:9">
      <c r="I2897" s="58"/>
    </row>
    <row r="2898" spans="9:9">
      <c r="I2898" s="58"/>
    </row>
    <row r="2899" spans="9:9">
      <c r="I2899" s="58"/>
    </row>
    <row r="2900" spans="9:9">
      <c r="I2900" s="58"/>
    </row>
    <row r="2901" spans="9:9">
      <c r="I2901" s="58"/>
    </row>
    <row r="2902" spans="9:9">
      <c r="I2902" s="58"/>
    </row>
    <row r="2903" spans="9:9">
      <c r="I2903" s="58"/>
    </row>
    <row r="2904" spans="9:9">
      <c r="I2904" s="58"/>
    </row>
    <row r="2905" spans="9:9">
      <c r="I2905" s="58"/>
    </row>
    <row r="2906" spans="9:9">
      <c r="I2906" s="58"/>
    </row>
    <row r="2907" spans="9:9">
      <c r="I2907" s="58"/>
    </row>
    <row r="2908" spans="9:9">
      <c r="I2908" s="58"/>
    </row>
    <row r="2909" spans="9:9">
      <c r="I2909" s="58"/>
    </row>
    <row r="2910" spans="9:9">
      <c r="I2910" s="58"/>
    </row>
    <row r="2911" spans="9:9">
      <c r="I2911" s="58"/>
    </row>
    <row r="2912" spans="9:9">
      <c r="I2912" s="58"/>
    </row>
    <row r="2913" spans="9:9">
      <c r="I2913" s="58"/>
    </row>
    <row r="2914" spans="9:9">
      <c r="I2914" s="58"/>
    </row>
    <row r="2915" spans="9:9">
      <c r="I2915" s="58"/>
    </row>
    <row r="2916" spans="9:9">
      <c r="I2916" s="58"/>
    </row>
    <row r="2917" spans="9:9">
      <c r="I2917" s="58"/>
    </row>
    <row r="2918" spans="9:9">
      <c r="I2918" s="58"/>
    </row>
    <row r="2919" spans="9:9">
      <c r="I2919" s="58"/>
    </row>
    <row r="2920" spans="9:9">
      <c r="I2920" s="58"/>
    </row>
    <row r="2921" spans="9:9">
      <c r="I2921" s="58"/>
    </row>
    <row r="2922" spans="9:9">
      <c r="I2922" s="58"/>
    </row>
    <row r="2923" spans="9:9">
      <c r="I2923" s="58"/>
    </row>
    <row r="2924" spans="9:9">
      <c r="I2924" s="58"/>
    </row>
    <row r="2925" spans="9:9">
      <c r="I2925" s="58"/>
    </row>
    <row r="2926" spans="9:9">
      <c r="I2926" s="58"/>
    </row>
    <row r="2927" spans="9:9">
      <c r="I2927" s="58"/>
    </row>
    <row r="2928" spans="9:9">
      <c r="I2928" s="58"/>
    </row>
    <row r="2929" spans="9:9">
      <c r="I2929" s="58"/>
    </row>
    <row r="2930" spans="9:9">
      <c r="I2930" s="58"/>
    </row>
    <row r="2931" spans="9:9">
      <c r="I2931" s="58"/>
    </row>
    <row r="2932" spans="9:9">
      <c r="I2932" s="58"/>
    </row>
    <row r="2933" spans="9:9">
      <c r="I2933" s="58"/>
    </row>
    <row r="2934" spans="9:9">
      <c r="I2934" s="58"/>
    </row>
    <row r="2935" spans="9:9">
      <c r="I2935" s="58"/>
    </row>
    <row r="2936" spans="9:9">
      <c r="I2936" s="58"/>
    </row>
    <row r="2937" spans="9:9">
      <c r="I2937" s="58"/>
    </row>
    <row r="2938" spans="9:9">
      <c r="I2938" s="58"/>
    </row>
    <row r="2939" spans="9:9">
      <c r="I2939" s="58"/>
    </row>
    <row r="2940" spans="9:9">
      <c r="I2940" s="58"/>
    </row>
    <row r="2941" spans="9:9">
      <c r="I2941" s="58"/>
    </row>
    <row r="2942" spans="9:9">
      <c r="I2942" s="58"/>
    </row>
    <row r="2943" spans="9:9">
      <c r="I2943" s="58"/>
    </row>
    <row r="2944" spans="9:9">
      <c r="I2944" s="58"/>
    </row>
    <row r="2945" spans="9:9">
      <c r="I2945" s="58"/>
    </row>
    <row r="2946" spans="9:9">
      <c r="I2946" s="58"/>
    </row>
    <row r="2947" spans="9:9">
      <c r="I2947" s="58"/>
    </row>
    <row r="2948" spans="9:9">
      <c r="I2948" s="58"/>
    </row>
    <row r="2949" spans="9:9">
      <c r="I2949" s="58"/>
    </row>
    <row r="2950" spans="9:9">
      <c r="I2950" s="58"/>
    </row>
    <row r="2951" spans="9:9">
      <c r="I2951" s="58"/>
    </row>
    <row r="2952" spans="9:9">
      <c r="I2952" s="58"/>
    </row>
    <row r="2953" spans="9:9">
      <c r="I2953" s="58"/>
    </row>
    <row r="2954" spans="9:9">
      <c r="I2954" s="58"/>
    </row>
    <row r="2955" spans="9:9">
      <c r="I2955" s="58"/>
    </row>
    <row r="2956" spans="9:9">
      <c r="I2956" s="58"/>
    </row>
    <row r="2957" spans="9:9">
      <c r="I2957" s="58"/>
    </row>
    <row r="2958" spans="9:9">
      <c r="I2958" s="58"/>
    </row>
    <row r="2959" spans="9:9">
      <c r="I2959" s="58"/>
    </row>
    <row r="2960" spans="9:9">
      <c r="I2960" s="58"/>
    </row>
    <row r="2961" spans="9:9">
      <c r="I2961" s="58"/>
    </row>
    <row r="2962" spans="9:9">
      <c r="I2962" s="58"/>
    </row>
    <row r="2963" spans="9:9">
      <c r="I2963" s="58"/>
    </row>
    <row r="2964" spans="9:9">
      <c r="I2964" s="58"/>
    </row>
    <row r="2965" spans="9:9">
      <c r="I2965" s="58"/>
    </row>
    <row r="2966" spans="9:9">
      <c r="I2966" s="58"/>
    </row>
    <row r="2967" spans="9:9">
      <c r="I2967" s="58"/>
    </row>
    <row r="2968" spans="9:9">
      <c r="I2968" s="58"/>
    </row>
    <row r="2969" spans="9:9">
      <c r="I2969" s="58"/>
    </row>
    <row r="2970" spans="9:9">
      <c r="I2970" s="58"/>
    </row>
    <row r="2971" spans="9:9">
      <c r="I2971" s="58"/>
    </row>
    <row r="2972" spans="9:9">
      <c r="I2972" s="58"/>
    </row>
    <row r="2973" spans="9:9">
      <c r="I2973" s="58"/>
    </row>
    <row r="2974" spans="9:9">
      <c r="I2974" s="58"/>
    </row>
    <row r="2975" spans="9:9">
      <c r="I2975" s="58"/>
    </row>
    <row r="2976" spans="9:9">
      <c r="I2976" s="58"/>
    </row>
    <row r="2977" spans="9:9">
      <c r="I2977" s="58"/>
    </row>
    <row r="2978" spans="9:9">
      <c r="I2978" s="58"/>
    </row>
    <row r="2979" spans="9:9">
      <c r="I2979" s="58"/>
    </row>
    <row r="2980" spans="9:9">
      <c r="I2980" s="58"/>
    </row>
    <row r="2981" spans="9:9">
      <c r="I2981" s="58"/>
    </row>
    <row r="2982" spans="9:9">
      <c r="I2982" s="58"/>
    </row>
    <row r="2983" spans="9:9">
      <c r="I2983" s="58"/>
    </row>
    <row r="2984" spans="9:9">
      <c r="I2984" s="58"/>
    </row>
    <row r="2985" spans="9:9">
      <c r="I2985" s="58"/>
    </row>
    <row r="2986" spans="9:9">
      <c r="I2986" s="58"/>
    </row>
    <row r="2987" spans="9:9">
      <c r="I2987" s="58"/>
    </row>
    <row r="2988" spans="9:9">
      <c r="I2988" s="58"/>
    </row>
    <row r="2989" spans="9:9">
      <c r="I2989" s="58"/>
    </row>
    <row r="2990" spans="9:9">
      <c r="I2990" s="58"/>
    </row>
    <row r="2991" spans="9:9">
      <c r="I2991" s="58"/>
    </row>
    <row r="2992" spans="9:9">
      <c r="I2992" s="58"/>
    </row>
    <row r="2993" spans="9:9">
      <c r="I2993" s="58"/>
    </row>
    <row r="2994" spans="9:9">
      <c r="I2994" s="58"/>
    </row>
    <row r="2995" spans="9:9">
      <c r="I2995" s="58"/>
    </row>
    <row r="2996" spans="9:9">
      <c r="I2996" s="58"/>
    </row>
    <row r="2997" spans="9:9">
      <c r="I2997" s="58"/>
    </row>
    <row r="2998" spans="9:9">
      <c r="I2998" s="58"/>
    </row>
    <row r="2999" spans="9:9">
      <c r="I2999" s="58"/>
    </row>
    <row r="3000" spans="9:9">
      <c r="I3000" s="58"/>
    </row>
    <row r="3001" spans="9:9">
      <c r="I3001" s="58"/>
    </row>
    <row r="3002" spans="9:9">
      <c r="I3002" s="58"/>
    </row>
    <row r="3003" spans="9:9">
      <c r="I3003" s="58"/>
    </row>
    <row r="3004" spans="9:9">
      <c r="I3004" s="58"/>
    </row>
    <row r="3005" spans="9:9">
      <c r="I3005" s="58"/>
    </row>
    <row r="3006" spans="9:9">
      <c r="I3006" s="58"/>
    </row>
    <row r="3007" spans="9:9">
      <c r="I3007" s="58"/>
    </row>
    <row r="3008" spans="9:9">
      <c r="I3008" s="58"/>
    </row>
    <row r="3009" spans="9:9">
      <c r="I3009" s="58"/>
    </row>
    <row r="3010" spans="9:9">
      <c r="I3010" s="58"/>
    </row>
    <row r="3011" spans="9:9">
      <c r="I3011" s="58"/>
    </row>
    <row r="3012" spans="9:9">
      <c r="I3012" s="58"/>
    </row>
    <row r="3013" spans="9:9">
      <c r="I3013" s="58"/>
    </row>
    <row r="3014" spans="9:9">
      <c r="I3014" s="58"/>
    </row>
    <row r="3015" spans="9:9">
      <c r="I3015" s="58"/>
    </row>
    <row r="3016" spans="9:9">
      <c r="I3016" s="58"/>
    </row>
    <row r="3017" spans="9:9">
      <c r="I3017" s="58"/>
    </row>
    <row r="3018" spans="9:9">
      <c r="I3018" s="58"/>
    </row>
    <row r="3019" spans="9:9">
      <c r="I3019" s="58"/>
    </row>
    <row r="3020" spans="9:9">
      <c r="I3020" s="58"/>
    </row>
    <row r="3021" spans="9:9">
      <c r="I3021" s="58"/>
    </row>
    <row r="3022" spans="9:9">
      <c r="I3022" s="58"/>
    </row>
    <row r="3023" spans="9:9">
      <c r="I3023" s="58"/>
    </row>
    <row r="3024" spans="9:9">
      <c r="I3024" s="58"/>
    </row>
    <row r="3025" spans="9:9">
      <c r="I3025" s="58"/>
    </row>
    <row r="3026" spans="9:9">
      <c r="I3026" s="58"/>
    </row>
    <row r="3027" spans="9:9">
      <c r="I3027" s="58"/>
    </row>
    <row r="3028" spans="9:9">
      <c r="I3028" s="58"/>
    </row>
    <row r="3029" spans="9:9">
      <c r="I3029" s="58"/>
    </row>
    <row r="3030" spans="9:9">
      <c r="I3030" s="58"/>
    </row>
    <row r="3031" spans="9:9">
      <c r="I3031" s="58"/>
    </row>
    <row r="3032" spans="9:9">
      <c r="I3032" s="58"/>
    </row>
    <row r="3033" spans="9:9">
      <c r="I3033" s="58"/>
    </row>
    <row r="3034" spans="9:9">
      <c r="I3034" s="58"/>
    </row>
    <row r="3035" spans="9:9">
      <c r="I3035" s="58"/>
    </row>
    <row r="3036" spans="9:9">
      <c r="I3036" s="58"/>
    </row>
    <row r="3037" spans="9:9">
      <c r="I3037" s="58"/>
    </row>
    <row r="3038" spans="9:9">
      <c r="I3038" s="58"/>
    </row>
    <row r="3039" spans="9:9">
      <c r="I3039" s="58"/>
    </row>
    <row r="3040" spans="9:9">
      <c r="I3040" s="58"/>
    </row>
    <row r="3041" spans="9:9">
      <c r="I3041" s="58"/>
    </row>
    <row r="3042" spans="9:9">
      <c r="I3042" s="58"/>
    </row>
    <row r="3043" spans="9:9">
      <c r="I3043" s="58"/>
    </row>
    <row r="3044" spans="9:9">
      <c r="I3044" s="58"/>
    </row>
    <row r="3045" spans="9:9">
      <c r="I3045" s="58"/>
    </row>
    <row r="3046" spans="9:9">
      <c r="I3046" s="58"/>
    </row>
    <row r="3047" spans="9:9">
      <c r="I3047" s="58"/>
    </row>
    <row r="3048" spans="9:9">
      <c r="I3048" s="58"/>
    </row>
    <row r="3049" spans="9:9">
      <c r="I3049" s="58"/>
    </row>
    <row r="3050" spans="9:9">
      <c r="I3050" s="58"/>
    </row>
    <row r="3051" spans="9:9">
      <c r="I3051" s="58"/>
    </row>
    <row r="3052" spans="9:9">
      <c r="I3052" s="58"/>
    </row>
    <row r="3053" spans="9:9">
      <c r="I3053" s="58"/>
    </row>
    <row r="3054" spans="9:9">
      <c r="I3054" s="58"/>
    </row>
    <row r="3055" spans="9:9">
      <c r="I3055" s="58"/>
    </row>
    <row r="3056" spans="9:9">
      <c r="I3056" s="58"/>
    </row>
    <row r="3057" spans="9:9">
      <c r="I3057" s="58"/>
    </row>
    <row r="3058" spans="9:9">
      <c r="I3058" s="58"/>
    </row>
    <row r="3059" spans="9:9">
      <c r="I3059" s="58"/>
    </row>
    <row r="3060" spans="9:9">
      <c r="I3060" s="58"/>
    </row>
    <row r="3061" spans="9:9">
      <c r="I3061" s="58"/>
    </row>
    <row r="3062" spans="9:9">
      <c r="I3062" s="58"/>
    </row>
    <row r="3063" spans="9:9">
      <c r="I3063" s="58"/>
    </row>
    <row r="3064" spans="9:9">
      <c r="I3064" s="58"/>
    </row>
    <row r="3065" spans="9:9">
      <c r="I3065" s="58"/>
    </row>
    <row r="3066" spans="9:9">
      <c r="I3066" s="58"/>
    </row>
    <row r="3067" spans="9:9">
      <c r="I3067" s="58"/>
    </row>
    <row r="3068" spans="9:9">
      <c r="I3068" s="58"/>
    </row>
    <row r="3069" spans="9:9">
      <c r="I3069" s="58"/>
    </row>
    <row r="3070" spans="9:9">
      <c r="I3070" s="58"/>
    </row>
    <row r="3071" spans="9:9">
      <c r="I3071" s="58"/>
    </row>
    <row r="3072" spans="9:9">
      <c r="I3072" s="58"/>
    </row>
    <row r="3073" spans="9:9">
      <c r="I3073" s="58"/>
    </row>
    <row r="3074" spans="9:9">
      <c r="I3074" s="58"/>
    </row>
    <row r="3075" spans="9:9">
      <c r="I3075" s="58"/>
    </row>
    <row r="3076" spans="9:9">
      <c r="I3076" s="58"/>
    </row>
    <row r="3077" spans="9:9">
      <c r="I3077" s="58"/>
    </row>
    <row r="3078" spans="9:9">
      <c r="I3078" s="58"/>
    </row>
    <row r="3079" spans="9:9">
      <c r="I3079" s="58"/>
    </row>
    <row r="3080" spans="9:9">
      <c r="I3080" s="58"/>
    </row>
    <row r="3081" spans="9:9">
      <c r="I3081" s="58"/>
    </row>
    <row r="3082" spans="9:9">
      <c r="I3082" s="58"/>
    </row>
    <row r="3083" spans="9:9">
      <c r="I3083" s="58"/>
    </row>
    <row r="3084" spans="9:9">
      <c r="I3084" s="58"/>
    </row>
    <row r="3085" spans="9:9">
      <c r="I3085" s="58"/>
    </row>
    <row r="3086" spans="9:9">
      <c r="I3086" s="58"/>
    </row>
    <row r="3087" spans="9:9">
      <c r="I3087" s="58"/>
    </row>
    <row r="3088" spans="9:9">
      <c r="I3088" s="58"/>
    </row>
    <row r="3089" spans="9:9">
      <c r="I3089" s="58"/>
    </row>
    <row r="3090" spans="9:9">
      <c r="I3090" s="58"/>
    </row>
    <row r="3091" spans="9:9">
      <c r="I3091" s="58"/>
    </row>
    <row r="3092" spans="9:9">
      <c r="I3092" s="58"/>
    </row>
    <row r="3093" spans="9:9">
      <c r="I3093" s="58"/>
    </row>
    <row r="3094" spans="9:9">
      <c r="I3094" s="58"/>
    </row>
    <row r="3095" spans="9:9">
      <c r="I3095" s="58"/>
    </row>
    <row r="3096" spans="9:9">
      <c r="I3096" s="58"/>
    </row>
    <row r="3097" spans="9:9">
      <c r="I3097" s="58"/>
    </row>
    <row r="3098" spans="9:9">
      <c r="I3098" s="58"/>
    </row>
    <row r="3099" spans="9:9">
      <c r="I3099" s="58"/>
    </row>
    <row r="3100" spans="9:9">
      <c r="I3100" s="58"/>
    </row>
    <row r="3101" spans="9:9">
      <c r="I3101" s="58"/>
    </row>
    <row r="3102" spans="9:9">
      <c r="I3102" s="58"/>
    </row>
    <row r="3103" spans="9:9">
      <c r="I3103" s="58"/>
    </row>
  </sheetData>
  <mergeCells count="1">
    <mergeCell ref="D86:E86"/>
  </mergeCells>
  <hyperlinks>
    <hyperlink ref="E49" r:id="rId1" xr:uid="{00000000-0004-0000-0500-000000000000}"/>
  </hyperlinks>
  <pageMargins left="0.70866141732283472" right="0.70866141732283472" top="0.74803149606299213" bottom="0.74803149606299213" header="0.31496062992125984" footer="0.31496062992125984"/>
  <pageSetup paperSize="5" scale="81"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EOI</vt:lpstr>
      <vt:lpstr>estimate common corridor</vt:lpstr>
      <vt:lpstr>Schedule B </vt:lpstr>
      <vt:lpstr>Sch-A</vt:lpstr>
      <vt:lpstr>forms</vt:lpstr>
      <vt:lpstr>calc</vt:lpstr>
      <vt:lpstr>estimate new</vt:lpstr>
      <vt:lpstr>'estimate common corridor'!Print_Area</vt:lpstr>
    </vt:vector>
  </TitlesOfParts>
  <Company>kpt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kandla port trust</dc:creator>
  <cp:lastModifiedBy>HP</cp:lastModifiedBy>
  <cp:lastPrinted>2023-02-16T10:08:11Z</cp:lastPrinted>
  <dcterms:created xsi:type="dcterms:W3CDTF">1998-09-07T12:29:11Z</dcterms:created>
  <dcterms:modified xsi:type="dcterms:W3CDTF">2023-02-16T11:01:56Z</dcterms:modified>
</cp:coreProperties>
</file>